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デスクトップ\"/>
    </mc:Choice>
  </mc:AlternateContent>
  <bookViews>
    <workbookView xWindow="0" yWindow="0" windowWidth="28800" windowHeight="13035"/>
  </bookViews>
  <sheets>
    <sheet name="登録免許税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7" i="1" l="1"/>
  <c r="T86" i="1"/>
  <c r="T85" i="1"/>
  <c r="T77" i="1"/>
  <c r="T76" i="1"/>
  <c r="T75" i="1"/>
  <c r="T68" i="1"/>
  <c r="T66" i="1"/>
  <c r="T67" i="1" s="1"/>
  <c r="T69" i="1" s="1"/>
  <c r="T70" i="1" s="1"/>
  <c r="T65" i="1"/>
  <c r="T58" i="1"/>
  <c r="T56" i="1"/>
  <c r="T57" i="1" s="1"/>
  <c r="T59" i="1" s="1"/>
  <c r="T60" i="1" s="1"/>
  <c r="T55" i="1"/>
  <c r="T49" i="1"/>
  <c r="T48" i="1"/>
  <c r="T47" i="1"/>
  <c r="T46" i="1"/>
  <c r="T45" i="1"/>
  <c r="T38" i="1"/>
  <c r="T35" i="1"/>
  <c r="T36" i="1" s="1"/>
  <c r="T37" i="1" s="1"/>
  <c r="T39" i="1" s="1"/>
  <c r="T40" i="1" s="1"/>
  <c r="T28" i="1"/>
  <c r="T93" i="1" l="1"/>
  <c r="T94" i="1" s="1"/>
  <c r="T95" i="1" s="1"/>
  <c r="E99" i="1" s="1"/>
  <c r="E89" i="1"/>
  <c r="E81" i="1" l="1"/>
  <c r="E71" i="1"/>
  <c r="E51" i="1"/>
  <c r="T25" i="1"/>
  <c r="T26" i="1" l="1"/>
  <c r="T27" i="1" l="1"/>
  <c r="E61" i="1"/>
  <c r="T29" i="1" l="1"/>
  <c r="T30" i="1" l="1"/>
  <c r="E31" i="1" s="1"/>
  <c r="E41" i="1"/>
</calcChain>
</file>

<file path=xl/sharedStrings.xml><?xml version="1.0" encoding="utf-8"?>
<sst xmlns="http://schemas.openxmlformats.org/spreadsheetml/2006/main" count="167" uniqueCount="93">
  <si>
    <t>登記事項の選択</t>
    <rPh sb="0" eb="4">
      <t>トウキジコウ</t>
    </rPh>
    <rPh sb="5" eb="7">
      <t>センタク</t>
    </rPh>
    <phoneticPr fontId="1"/>
  </si>
  <si>
    <t>所有権の保存の登記</t>
    <phoneticPr fontId="1"/>
  </si>
  <si>
    <t>不動産の評価額</t>
    <rPh sb="0" eb="3">
      <t>フドウサン</t>
    </rPh>
    <rPh sb="4" eb="7">
      <t>ヒョウカガク</t>
    </rPh>
    <phoneticPr fontId="1"/>
  </si>
  <si>
    <t>軽減税率の選択</t>
    <rPh sb="0" eb="4">
      <t>ケイゲンゼイリツ</t>
    </rPh>
    <rPh sb="5" eb="7">
      <t>センタク</t>
    </rPh>
    <phoneticPr fontId="1"/>
  </si>
  <si>
    <t>なし</t>
  </si>
  <si>
    <t>なし</t>
    <phoneticPr fontId="1"/>
  </si>
  <si>
    <t>住宅用家屋</t>
    <phoneticPr fontId="1"/>
  </si>
  <si>
    <t>特定認定長期優良住宅</t>
    <phoneticPr fontId="1"/>
  </si>
  <si>
    <t>認定低炭素住宅</t>
    <phoneticPr fontId="1"/>
  </si>
  <si>
    <t>登録免許税：</t>
    <rPh sb="0" eb="5">
      <t>トウロクメンキョゼイ</t>
    </rPh>
    <phoneticPr fontId="1"/>
  </si>
  <si>
    <t>所有権の移転の登記</t>
    <phoneticPr fontId="1"/>
  </si>
  <si>
    <t>登記種類の選択</t>
    <rPh sb="0" eb="2">
      <t>トウキ</t>
    </rPh>
    <rPh sb="2" eb="4">
      <t>シュルイ</t>
    </rPh>
    <rPh sb="5" eb="7">
      <t>センタク</t>
    </rPh>
    <phoneticPr fontId="1"/>
  </si>
  <si>
    <t>選択してください</t>
  </si>
  <si>
    <t>選択してください</t>
    <rPh sb="0" eb="2">
      <t>センタク</t>
    </rPh>
    <phoneticPr fontId="1"/>
  </si>
  <si>
    <t>相続による所有権移転</t>
    <rPh sb="0" eb="2">
      <t>ソウゾク</t>
    </rPh>
    <rPh sb="5" eb="8">
      <t>ショユウケン</t>
    </rPh>
    <rPh sb="8" eb="10">
      <t>イテン</t>
    </rPh>
    <phoneticPr fontId="1"/>
  </si>
  <si>
    <t>土地の売買による所有権移転</t>
    <rPh sb="0" eb="2">
      <t>トチ</t>
    </rPh>
    <rPh sb="3" eb="5">
      <t>バイバイ</t>
    </rPh>
    <rPh sb="8" eb="11">
      <t>ショユウケン</t>
    </rPh>
    <rPh sb="11" eb="13">
      <t>イテン</t>
    </rPh>
    <phoneticPr fontId="1"/>
  </si>
  <si>
    <t>建物(住宅用家屋)の売買による所有権移転</t>
    <rPh sb="0" eb="2">
      <t>タテモノ</t>
    </rPh>
    <rPh sb="3" eb="6">
      <t>ジュウタクヨウ</t>
    </rPh>
    <rPh sb="6" eb="8">
      <t>カオク</t>
    </rPh>
    <rPh sb="10" eb="12">
      <t>バイバイ</t>
    </rPh>
    <rPh sb="15" eb="18">
      <t>ショユウケン</t>
    </rPh>
    <rPh sb="18" eb="20">
      <t>イテン</t>
    </rPh>
    <phoneticPr fontId="1"/>
  </si>
  <si>
    <t>建物(特定認定長期優良住宅：マンション)の売買による所有権移転</t>
    <rPh sb="0" eb="2">
      <t>タテモノ</t>
    </rPh>
    <rPh sb="3" eb="5">
      <t>トクテイ</t>
    </rPh>
    <rPh sb="5" eb="7">
      <t>ニンテイ</t>
    </rPh>
    <rPh sb="7" eb="9">
      <t>チョウキ</t>
    </rPh>
    <rPh sb="9" eb="11">
      <t>ユウリョウ</t>
    </rPh>
    <rPh sb="11" eb="13">
      <t>ジュウタク</t>
    </rPh>
    <rPh sb="21" eb="23">
      <t>バイバイ</t>
    </rPh>
    <rPh sb="26" eb="29">
      <t>ショユウケン</t>
    </rPh>
    <rPh sb="29" eb="31">
      <t>イテン</t>
    </rPh>
    <phoneticPr fontId="1"/>
  </si>
  <si>
    <t>建物(特定認定長期優良住宅：戸建て)の売買による所有権移転</t>
    <rPh sb="0" eb="2">
      <t>タテモノ</t>
    </rPh>
    <rPh sb="3" eb="5">
      <t>トクテイ</t>
    </rPh>
    <rPh sb="5" eb="7">
      <t>ニンテイ</t>
    </rPh>
    <rPh sb="7" eb="9">
      <t>チョウキ</t>
    </rPh>
    <rPh sb="9" eb="11">
      <t>ユウリョウ</t>
    </rPh>
    <rPh sb="11" eb="13">
      <t>ジュウタク</t>
    </rPh>
    <rPh sb="14" eb="16">
      <t>コダ</t>
    </rPh>
    <rPh sb="19" eb="21">
      <t>バイバイ</t>
    </rPh>
    <rPh sb="24" eb="27">
      <t>ショユウケン</t>
    </rPh>
    <rPh sb="27" eb="29">
      <t>イテン</t>
    </rPh>
    <phoneticPr fontId="1"/>
  </si>
  <si>
    <t>建物(上記以外)の売買による所有権移転</t>
    <rPh sb="0" eb="2">
      <t>タテモノ</t>
    </rPh>
    <rPh sb="3" eb="7">
      <t>ジョウキイガイ</t>
    </rPh>
    <rPh sb="9" eb="11">
      <t>バイバイ</t>
    </rPh>
    <rPh sb="14" eb="17">
      <t>ショユウケン</t>
    </rPh>
    <rPh sb="17" eb="19">
      <t>イテン</t>
    </rPh>
    <phoneticPr fontId="1"/>
  </si>
  <si>
    <t>建物(認定低炭素住宅)の売買による所有権移転</t>
    <rPh sb="0" eb="2">
      <t>タテモノ</t>
    </rPh>
    <rPh sb="3" eb="5">
      <t>ニンテイ</t>
    </rPh>
    <rPh sb="5" eb="8">
      <t>テイタンソ</t>
    </rPh>
    <rPh sb="8" eb="10">
      <t>ジュウタク</t>
    </rPh>
    <rPh sb="12" eb="14">
      <t>バイバイ</t>
    </rPh>
    <rPh sb="17" eb="20">
      <t>ショユウケン</t>
    </rPh>
    <rPh sb="20" eb="22">
      <t>イテン</t>
    </rPh>
    <phoneticPr fontId="1"/>
  </si>
  <si>
    <t xml:space="preserve"> ▲戻る　</t>
    <rPh sb="2" eb="3">
      <t>モド</t>
    </rPh>
    <phoneticPr fontId="1"/>
  </si>
  <si>
    <t>賃借権等の設定、転貸の登記</t>
    <phoneticPr fontId="1"/>
  </si>
  <si>
    <t>土地／建物</t>
    <rPh sb="0" eb="2">
      <t>トチ</t>
    </rPh>
    <rPh sb="3" eb="5">
      <t>タテモノ</t>
    </rPh>
    <phoneticPr fontId="1"/>
  </si>
  <si>
    <t>所有権の信託の登記</t>
    <phoneticPr fontId="1"/>
  </si>
  <si>
    <t>相続または法人の合併、分割による登記</t>
    <rPh sb="0" eb="2">
      <t>ソウゾク</t>
    </rPh>
    <rPh sb="5" eb="8">
      <t>ホウジンオ</t>
    </rPh>
    <rPh sb="8" eb="10">
      <t>ガッペイ</t>
    </rPh>
    <rPh sb="11" eb="13">
      <t>ブンカツ</t>
    </rPh>
    <rPh sb="16" eb="18">
      <t>トウキ</t>
    </rPh>
    <phoneticPr fontId="1"/>
  </si>
  <si>
    <t>上記以外</t>
    <rPh sb="0" eb="4">
      <t>ジョウキイガイ</t>
    </rPh>
    <phoneticPr fontId="1"/>
  </si>
  <si>
    <t xml:space="preserve"> 賃借権等の設定、転貸の登記　　　　　　　</t>
    <phoneticPr fontId="1"/>
  </si>
  <si>
    <t>不動産の個数</t>
    <rPh sb="0" eb="3">
      <t>フドウサン</t>
    </rPh>
    <rPh sb="4" eb="6">
      <t>コスウ</t>
    </rPh>
    <phoneticPr fontId="1"/>
  </si>
  <si>
    <t>抵当権の登記(その他)</t>
    <phoneticPr fontId="1"/>
  </si>
  <si>
    <t>抵当権(根抵当権)の追加設定登記</t>
    <rPh sb="0" eb="3">
      <t>テイトウケン</t>
    </rPh>
    <rPh sb="4" eb="8">
      <t>コンテイトウケン</t>
    </rPh>
    <rPh sb="10" eb="14">
      <t>ツイカセッッテイ</t>
    </rPh>
    <rPh sb="14" eb="16">
      <t>トウキ</t>
    </rPh>
    <phoneticPr fontId="1"/>
  </si>
  <si>
    <t>抵当権(根抵当権)の抹消登記</t>
    <rPh sb="0" eb="3">
      <t>テイトウケン</t>
    </rPh>
    <rPh sb="4" eb="8">
      <t>コンテイトウケン</t>
    </rPh>
    <rPh sb="10" eb="12">
      <t>マッショウ</t>
    </rPh>
    <rPh sb="12" eb="14">
      <t>トウキ</t>
    </rPh>
    <phoneticPr fontId="1"/>
  </si>
  <si>
    <t>仮登記</t>
    <phoneticPr fontId="1"/>
  </si>
  <si>
    <t>登記名義人の住所、氏名の変更</t>
    <rPh sb="0" eb="5">
      <t>トウキメイギニン</t>
    </rPh>
    <rPh sb="6" eb="8">
      <t>ジュウショ</t>
    </rPh>
    <rPh sb="9" eb="11">
      <t>シメイ</t>
    </rPh>
    <rPh sb="12" eb="14">
      <t>ヘンコウ</t>
    </rPh>
    <phoneticPr fontId="1"/>
  </si>
  <si>
    <t>登記の抹消</t>
    <rPh sb="0" eb="2">
      <t>トウキ</t>
    </rPh>
    <rPh sb="3" eb="5">
      <t>マッショウ</t>
    </rPh>
    <phoneticPr fontId="1"/>
  </si>
  <si>
    <t>分筆登記</t>
    <rPh sb="0" eb="4">
      <t>ブンピツトウキ</t>
    </rPh>
    <phoneticPr fontId="1"/>
  </si>
  <si>
    <t>合筆登記</t>
    <rPh sb="0" eb="4">
      <t>ガッピツトウキ</t>
    </rPh>
    <phoneticPr fontId="1"/>
  </si>
  <si>
    <t>登記の変更等</t>
    <phoneticPr fontId="1"/>
  </si>
  <si>
    <t>附記登記</t>
    <rPh sb="0" eb="2">
      <t>フキ</t>
    </rPh>
    <rPh sb="2" eb="4">
      <t>トウキ</t>
    </rPh>
    <phoneticPr fontId="1"/>
  </si>
  <si>
    <t xml:space="preserve"> 仮登記　　　　　　　　　　　　　　　　　　　　　</t>
    <phoneticPr fontId="1"/>
  </si>
  <si>
    <t xml:space="preserve"> 抵当権の登記(その他)　　　　　　　　　　　　</t>
    <rPh sb="10" eb="11">
      <t>タ</t>
    </rPh>
    <phoneticPr fontId="1"/>
  </si>
  <si>
    <t xml:space="preserve"> 所有権の信託の登記　　　　　　　　　　　　　</t>
    <phoneticPr fontId="1"/>
  </si>
  <si>
    <t xml:space="preserve"> 所有権の移転の登記　　　　　　　　　　　　　</t>
    <phoneticPr fontId="1"/>
  </si>
  <si>
    <t xml:space="preserve"> 所有権の保存の登記　　　　　　　　　　　　　</t>
    <rPh sb="5" eb="7">
      <t>ホゾン</t>
    </rPh>
    <phoneticPr fontId="1"/>
  </si>
  <si>
    <t xml:space="preserve"> 登記の変更等　　　　　　　　　　　　　　　　　</t>
    <rPh sb="6" eb="7">
      <t>ナド</t>
    </rPh>
    <phoneticPr fontId="1"/>
  </si>
  <si>
    <t>選択肢</t>
    <rPh sb="0" eb="3">
      <t>センタクシ</t>
    </rPh>
    <phoneticPr fontId="1"/>
  </si>
  <si>
    <t>参照値</t>
    <rPh sb="0" eb="3">
      <t>サンショウチ</t>
    </rPh>
    <phoneticPr fontId="1"/>
  </si>
  <si>
    <t>税率</t>
    <rPh sb="0" eb="2">
      <t>ゼイリツ</t>
    </rPh>
    <phoneticPr fontId="1"/>
  </si>
  <si>
    <t>税率(時限)</t>
    <rPh sb="0" eb="2">
      <t>ゼイリツ</t>
    </rPh>
    <rPh sb="3" eb="5">
      <t>ジゲン</t>
    </rPh>
    <phoneticPr fontId="1"/>
  </si>
  <si>
    <t>期限</t>
    <rPh sb="0" eb="2">
      <t>キゲン</t>
    </rPh>
    <phoneticPr fontId="1"/>
  </si>
  <si>
    <t>軽減税率の参照値</t>
    <rPh sb="0" eb="4">
      <t>ケイゲンゼイリツ</t>
    </rPh>
    <rPh sb="5" eb="8">
      <t>サンショウチ</t>
    </rPh>
    <phoneticPr fontId="1"/>
  </si>
  <si>
    <t>軽減税率の期限内である</t>
    <rPh sb="0" eb="4">
      <t>ケイゲンゼイリツ</t>
    </rPh>
    <rPh sb="5" eb="8">
      <t>キゲンナイ</t>
    </rPh>
    <phoneticPr fontId="1"/>
  </si>
  <si>
    <t>税率</t>
    <rPh sb="0" eb="2">
      <t>ゼイリツ</t>
    </rPh>
    <phoneticPr fontId="1"/>
  </si>
  <si>
    <t>評価額(切捨)</t>
    <rPh sb="0" eb="3">
      <t>ヒョウカガク</t>
    </rPh>
    <rPh sb="4" eb="6">
      <t>キリステ</t>
    </rPh>
    <phoneticPr fontId="1"/>
  </si>
  <si>
    <t>登録免許税額</t>
    <rPh sb="0" eb="2">
      <t>トウロク</t>
    </rPh>
    <rPh sb="2" eb="5">
      <t>メンキョゼイ</t>
    </rPh>
    <rPh sb="5" eb="6">
      <t>ガク</t>
    </rPh>
    <phoneticPr fontId="1"/>
  </si>
  <si>
    <t>税額(切捨)</t>
    <rPh sb="0" eb="2">
      <t>ゼイガク</t>
    </rPh>
    <rPh sb="3" eb="5">
      <t>キリステ</t>
    </rPh>
    <phoneticPr fontId="1"/>
  </si>
  <si>
    <t>税率</t>
    <rPh sb="0" eb="2">
      <t>ゼイリツ</t>
    </rPh>
    <phoneticPr fontId="1"/>
  </si>
  <si>
    <t>保存の登録免許税額の計算</t>
    <rPh sb="0" eb="2">
      <t>ホゾン</t>
    </rPh>
    <rPh sb="3" eb="7">
      <t>トウロクメンキョ</t>
    </rPh>
    <rPh sb="7" eb="9">
      <t>ゼイガク</t>
    </rPh>
    <rPh sb="10" eb="12">
      <t>ケイサン</t>
    </rPh>
    <phoneticPr fontId="1"/>
  </si>
  <si>
    <t>移転の登録免許税額の計算</t>
    <rPh sb="0" eb="2">
      <t>イテン</t>
    </rPh>
    <rPh sb="3" eb="5">
      <t>トウロク</t>
    </rPh>
    <rPh sb="5" eb="7">
      <t>メンキョ</t>
    </rPh>
    <rPh sb="7" eb="9">
      <t>ゼイガク</t>
    </rPh>
    <rPh sb="10" eb="12">
      <t>ケイサン</t>
    </rPh>
    <phoneticPr fontId="1"/>
  </si>
  <si>
    <t>選択してください</t>
    <rPh sb="0" eb="2">
      <t>センタク</t>
    </rPh>
    <phoneticPr fontId="1"/>
  </si>
  <si>
    <t>軽減税率の期限内である</t>
    <rPh sb="0" eb="4">
      <t>ケイゲンゼイリツ</t>
    </rPh>
    <rPh sb="5" eb="8">
      <t>キゲンナイ</t>
    </rPh>
    <phoneticPr fontId="1"/>
  </si>
  <si>
    <t>評価額(切捨)</t>
    <rPh sb="0" eb="3">
      <t>ヒョウカガク</t>
    </rPh>
    <rPh sb="4" eb="6">
      <t>キリステ</t>
    </rPh>
    <phoneticPr fontId="1"/>
  </si>
  <si>
    <t>税額(切捨)</t>
  </si>
  <si>
    <t>登録免許税額</t>
    <rPh sb="0" eb="2">
      <t>トウロク</t>
    </rPh>
    <rPh sb="2" eb="4">
      <t>メンキョ</t>
    </rPh>
    <rPh sb="4" eb="6">
      <t>ゼイガク</t>
    </rPh>
    <phoneticPr fontId="1"/>
  </si>
  <si>
    <t>選択してください</t>
    <rPh sb="0" eb="2">
      <t>センタク</t>
    </rPh>
    <phoneticPr fontId="1"/>
  </si>
  <si>
    <t>税率</t>
    <rPh sb="0" eb="2">
      <t>ゼイリツ</t>
    </rPh>
    <phoneticPr fontId="1"/>
  </si>
  <si>
    <t>評価額(切捨)</t>
  </si>
  <si>
    <t>登録免許税額</t>
  </si>
  <si>
    <t>エラー値</t>
    <rPh sb="3" eb="4">
      <t>アタイ</t>
    </rPh>
    <phoneticPr fontId="1"/>
  </si>
  <si>
    <t>土地</t>
    <rPh sb="0" eb="2">
      <t>トチ</t>
    </rPh>
    <phoneticPr fontId="1"/>
  </si>
  <si>
    <t>建物</t>
    <rPh sb="0" eb="2">
      <t>タテモノ</t>
    </rPh>
    <phoneticPr fontId="1"/>
  </si>
  <si>
    <t>賃借権の登録免許税額の計算</t>
    <rPh sb="0" eb="2">
      <t>チンシャク</t>
    </rPh>
    <rPh sb="2" eb="3">
      <t>ケン</t>
    </rPh>
    <rPh sb="4" eb="6">
      <t>トウロク</t>
    </rPh>
    <rPh sb="6" eb="8">
      <t>メンキョ</t>
    </rPh>
    <rPh sb="8" eb="10">
      <t>ゼイガク</t>
    </rPh>
    <rPh sb="11" eb="13">
      <t>ケイサン</t>
    </rPh>
    <phoneticPr fontId="1"/>
  </si>
  <si>
    <t>信託の登録免許税額の計算</t>
    <rPh sb="0" eb="2">
      <t>シンタク</t>
    </rPh>
    <rPh sb="3" eb="5">
      <t>トウロク</t>
    </rPh>
    <rPh sb="5" eb="7">
      <t>メンキョ</t>
    </rPh>
    <rPh sb="7" eb="9">
      <t>ゼイガク</t>
    </rPh>
    <rPh sb="10" eb="12">
      <t>ケイサン</t>
    </rPh>
    <phoneticPr fontId="1"/>
  </si>
  <si>
    <t>債務金額/極度額</t>
    <rPh sb="0" eb="2">
      <t>サイム</t>
    </rPh>
    <rPh sb="2" eb="4">
      <t>キンガク</t>
    </rPh>
    <rPh sb="5" eb="8">
      <t>キョクドガク</t>
    </rPh>
    <phoneticPr fontId="1"/>
  </si>
  <si>
    <t>住宅用家屋の抵当権の設定</t>
    <rPh sb="0" eb="3">
      <t>ジュウタクヨウ</t>
    </rPh>
    <rPh sb="3" eb="5">
      <t>カオク</t>
    </rPh>
    <rPh sb="6" eb="9">
      <t>テイトウケン</t>
    </rPh>
    <rPh sb="10" eb="12">
      <t>セッテイ</t>
    </rPh>
    <phoneticPr fontId="1"/>
  </si>
  <si>
    <t xml:space="preserve"> 抵当権の設定、移転の登記　　　　　　　　　　</t>
    <rPh sb="5" eb="7">
      <t>セッテイ</t>
    </rPh>
    <rPh sb="8" eb="10">
      <t>イテン</t>
    </rPh>
    <phoneticPr fontId="1"/>
  </si>
  <si>
    <t>抵当権の設定、移転の登記</t>
    <rPh sb="7" eb="9">
      <t>イテン</t>
    </rPh>
    <phoneticPr fontId="1"/>
  </si>
  <si>
    <t>登記種類の選択</t>
  </si>
  <si>
    <t>抵当権の設定</t>
    <rPh sb="0" eb="3">
      <t>テイトウケン</t>
    </rPh>
    <rPh sb="4" eb="6">
      <t>セッテイ</t>
    </rPh>
    <phoneticPr fontId="1"/>
  </si>
  <si>
    <t>抵当権の移転</t>
    <rPh sb="0" eb="3">
      <t>テイトウケン</t>
    </rPh>
    <rPh sb="4" eb="6">
      <t>イテン</t>
    </rPh>
    <phoneticPr fontId="1"/>
  </si>
  <si>
    <t>相続または法人の合併、分割による抵当権の移転</t>
    <rPh sb="16" eb="19">
      <t>テイトウケン</t>
    </rPh>
    <rPh sb="20" eb="22">
      <t>イテン</t>
    </rPh>
    <phoneticPr fontId="1"/>
  </si>
  <si>
    <t>税額</t>
    <rPh sb="0" eb="2">
      <t>ゼイガク</t>
    </rPh>
    <phoneticPr fontId="1"/>
  </si>
  <si>
    <t>抵当権設定、移転の登録免許税額の計算</t>
    <rPh sb="0" eb="3">
      <t>テイトウケン</t>
    </rPh>
    <rPh sb="3" eb="5">
      <t>セッテイ</t>
    </rPh>
    <rPh sb="6" eb="8">
      <t>イテン</t>
    </rPh>
    <rPh sb="9" eb="11">
      <t>トウロク</t>
    </rPh>
    <rPh sb="11" eb="13">
      <t>メンキョ</t>
    </rPh>
    <rPh sb="13" eb="15">
      <t>ゼイガク</t>
    </rPh>
    <rPh sb="16" eb="18">
      <t>ケイサン</t>
    </rPh>
    <phoneticPr fontId="1"/>
  </si>
  <si>
    <t>抵当権(その他)の登録免許税額の計算</t>
    <rPh sb="0" eb="3">
      <t>テイトウケン</t>
    </rPh>
    <rPh sb="6" eb="7">
      <t>タ</t>
    </rPh>
    <rPh sb="9" eb="11">
      <t>トウロク</t>
    </rPh>
    <rPh sb="11" eb="13">
      <t>メンキョ</t>
    </rPh>
    <rPh sb="13" eb="15">
      <t>ゼイガク</t>
    </rPh>
    <rPh sb="16" eb="18">
      <t>ケイサン</t>
    </rPh>
    <phoneticPr fontId="1"/>
  </si>
  <si>
    <t>登記種類の参照値</t>
    <rPh sb="0" eb="4">
      <t>トウキシュルイ</t>
    </rPh>
    <rPh sb="5" eb="8">
      <t>サンショウチ</t>
    </rPh>
    <phoneticPr fontId="1"/>
  </si>
  <si>
    <t>登記種類の参照値</t>
    <rPh sb="0" eb="4">
      <t>トウキシュルイ</t>
    </rPh>
    <phoneticPr fontId="1"/>
  </si>
  <si>
    <t>土地／建物の参照値</t>
    <rPh sb="0" eb="2">
      <t>トチ</t>
    </rPh>
    <rPh sb="3" eb="5">
      <t>タテモノ</t>
    </rPh>
    <rPh sb="6" eb="9">
      <t>サンショウチ</t>
    </rPh>
    <phoneticPr fontId="1"/>
  </si>
  <si>
    <t>登記種類の参照値</t>
    <rPh sb="0" eb="4">
      <t>トウキシュルイ</t>
    </rPh>
    <rPh sb="5" eb="8">
      <t>サンショウチ</t>
    </rPh>
    <phoneticPr fontId="1"/>
  </si>
  <si>
    <t>税額</t>
    <rPh sb="0" eb="2">
      <t>ゼイガク</t>
    </rPh>
    <phoneticPr fontId="1"/>
  </si>
  <si>
    <t>登録免許税額</t>
    <rPh sb="0" eb="6">
      <t>トウロクメンキョゼイガク</t>
    </rPh>
    <phoneticPr fontId="1"/>
  </si>
  <si>
    <t>仮登記の登録免許税額の計算</t>
    <rPh sb="0" eb="3">
      <t>カリトウキ</t>
    </rPh>
    <rPh sb="4" eb="6">
      <t>トウロク</t>
    </rPh>
    <rPh sb="6" eb="8">
      <t>メンキョ</t>
    </rPh>
    <rPh sb="8" eb="10">
      <t>ゼイガク</t>
    </rPh>
    <rPh sb="11" eb="13">
      <t>ケイサン</t>
    </rPh>
    <phoneticPr fontId="1"/>
  </si>
  <si>
    <t>登記の変更等の登録免許税額の計算</t>
    <rPh sb="0" eb="2">
      <t>トウキ</t>
    </rPh>
    <rPh sb="3" eb="5">
      <t>ヘンコウ</t>
    </rPh>
    <rPh sb="5" eb="6">
      <t>ナド</t>
    </rPh>
    <rPh sb="7" eb="9">
      <t>トウロク</t>
    </rPh>
    <rPh sb="9" eb="11">
      <t>メンキョ</t>
    </rPh>
    <rPh sb="11" eb="13">
      <t>ゼイガク</t>
    </rPh>
    <rPh sb="14" eb="16">
      <t>ケイサン</t>
    </rPh>
    <phoneticPr fontId="1"/>
  </si>
  <si>
    <t>登録免許税の計算表</t>
    <rPh sb="0" eb="5">
      <t>トウロクメンキョゼイ</t>
    </rPh>
    <rPh sb="6" eb="9">
      <t>ケイサンヒョウ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</si>
</sst>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4"/>
      <color theme="0" tint="-4.9989318521683403E-2"/>
      <name val="Meiryo UI"/>
      <family val="3"/>
      <charset val="128"/>
    </font>
    <font>
      <sz val="14"/>
      <color theme="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E66E32"/>
        <bgColor indexed="64"/>
      </patternFill>
    </fill>
    <fill>
      <patternFill patternType="solid">
        <fgColor rgb="FF98D98E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AFA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rgb="FFE66E32"/>
      </left>
      <right/>
      <top/>
      <bottom/>
      <diagonal/>
    </border>
    <border>
      <left/>
      <right style="thin">
        <color rgb="FFE66E32"/>
      </right>
      <top/>
      <bottom/>
      <diagonal/>
    </border>
    <border>
      <left style="thin">
        <color rgb="FFDCDCDC"/>
      </left>
      <right/>
      <top/>
      <bottom style="thin">
        <color rgb="FFDCDCDC"/>
      </bottom>
      <diagonal/>
    </border>
    <border>
      <left/>
      <right/>
      <top/>
      <bottom style="thin">
        <color rgb="FFDCDCDC"/>
      </bottom>
      <diagonal/>
    </border>
    <border>
      <left/>
      <right style="thin">
        <color rgb="FFDCDCDC"/>
      </right>
      <top/>
      <bottom style="thin">
        <color rgb="FFDCDCDC"/>
      </bottom>
      <diagonal/>
    </border>
    <border>
      <left style="thin">
        <color rgb="FFDCDCDC"/>
      </left>
      <right/>
      <top/>
      <bottom/>
      <diagonal/>
    </border>
    <border>
      <left/>
      <right style="thin">
        <color rgb="FFDCDCDC"/>
      </right>
      <top/>
      <bottom/>
      <diagonal/>
    </border>
    <border>
      <left style="thin">
        <color rgb="FF98D98E"/>
      </left>
      <right/>
      <top/>
      <bottom/>
      <diagonal/>
    </border>
    <border>
      <left/>
      <right style="thin">
        <color rgb="FF98D98E"/>
      </right>
      <top/>
      <bottom/>
      <diagonal/>
    </border>
    <border>
      <left style="thick">
        <color rgb="FFFA503C"/>
      </left>
      <right/>
      <top/>
      <bottom style="thin">
        <color rgb="FFE66E32"/>
      </bottom>
      <diagonal/>
    </border>
    <border>
      <left/>
      <right/>
      <top/>
      <bottom style="thin">
        <color rgb="FFE66E32"/>
      </bottom>
      <diagonal/>
    </border>
    <border>
      <left style="thin">
        <color rgb="FFC8C8C8"/>
      </left>
      <right style="thin">
        <color rgb="FFC8C8C8"/>
      </right>
      <top style="thin">
        <color rgb="FFC8C8C8"/>
      </top>
      <bottom style="thin">
        <color rgb="FFC8C8C8"/>
      </bottom>
      <diagonal/>
    </border>
    <border>
      <left/>
      <right/>
      <top/>
      <bottom style="thin">
        <color rgb="FFC8C8C8"/>
      </bottom>
      <diagonal/>
    </border>
    <border>
      <left style="thin">
        <color rgb="FFC8C8C8"/>
      </left>
      <right/>
      <top style="thin">
        <color rgb="FFC8C8C8"/>
      </top>
      <bottom style="thin">
        <color rgb="FFC8C8C8"/>
      </bottom>
      <diagonal/>
    </border>
    <border>
      <left/>
      <right style="thin">
        <color rgb="FFC8C8C8"/>
      </right>
      <top style="thin">
        <color rgb="FFC8C8C8"/>
      </top>
      <bottom style="thin">
        <color rgb="FFC8C8C8"/>
      </bottom>
      <diagonal/>
    </border>
    <border>
      <left/>
      <right/>
      <top style="thin">
        <color rgb="FFC8C8C8"/>
      </top>
      <bottom style="thin">
        <color rgb="FFC8C8C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4" fillId="3" borderId="0" xfId="0" applyFont="1" applyFill="1" applyBorder="1">
      <alignment vertical="center"/>
    </xf>
    <xf numFmtId="0" fontId="6" fillId="5" borderId="10" xfId="1" applyFont="1" applyFill="1" applyBorder="1">
      <alignment vertical="center"/>
    </xf>
    <xf numFmtId="0" fontId="2" fillId="0" borderId="13" xfId="0" applyFont="1" applyFill="1" applyBorder="1">
      <alignment vertical="center"/>
    </xf>
    <xf numFmtId="5" fontId="2" fillId="0" borderId="12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right" vertical="center"/>
    </xf>
    <xf numFmtId="5" fontId="3" fillId="0" borderId="0" xfId="0" applyNumberFormat="1" applyFont="1" applyFill="1" applyBorder="1" applyAlignment="1">
      <alignment horizontal="left" vertical="center"/>
    </xf>
    <xf numFmtId="5" fontId="2" fillId="0" borderId="0" xfId="0" applyNumberFormat="1" applyFont="1" applyFill="1" applyBorder="1">
      <alignment vertical="center"/>
    </xf>
    <xf numFmtId="0" fontId="2" fillId="0" borderId="12" xfId="0" applyFont="1" applyFill="1" applyBorder="1" applyAlignment="1">
      <alignment vertical="center"/>
    </xf>
    <xf numFmtId="0" fontId="7" fillId="2" borderId="0" xfId="0" applyFont="1" applyFill="1" applyBorder="1">
      <alignment vertical="center"/>
    </xf>
    <xf numFmtId="0" fontId="8" fillId="2" borderId="0" xfId="0" applyFont="1" applyFill="1">
      <alignment vertical="center"/>
    </xf>
    <xf numFmtId="176" fontId="2" fillId="0" borderId="12" xfId="0" applyNumberFormat="1" applyFont="1" applyFill="1" applyBorder="1">
      <alignment vertical="center"/>
    </xf>
    <xf numFmtId="0" fontId="2" fillId="0" borderId="19" xfId="0" applyFont="1" applyBorder="1">
      <alignment vertical="center"/>
    </xf>
    <xf numFmtId="0" fontId="2" fillId="0" borderId="21" xfId="0" applyFont="1" applyBorder="1">
      <alignment vertical="center"/>
    </xf>
    <xf numFmtId="0" fontId="2" fillId="6" borderId="17" xfId="0" applyFont="1" applyFill="1" applyBorder="1">
      <alignment vertical="center"/>
    </xf>
    <xf numFmtId="0" fontId="2" fillId="6" borderId="18" xfId="0" applyFont="1" applyFill="1" applyBorder="1">
      <alignment vertical="center"/>
    </xf>
    <xf numFmtId="0" fontId="2" fillId="0" borderId="0" xfId="0" applyFont="1" applyBorder="1">
      <alignment vertical="center"/>
    </xf>
    <xf numFmtId="0" fontId="2" fillId="6" borderId="23" xfId="0" applyFont="1" applyFill="1" applyBorder="1">
      <alignment vertical="center"/>
    </xf>
    <xf numFmtId="0" fontId="2" fillId="0" borderId="24" xfId="0" applyFont="1" applyBorder="1">
      <alignment vertical="center"/>
    </xf>
    <xf numFmtId="0" fontId="2" fillId="0" borderId="20" xfId="0" applyFont="1" applyBorder="1">
      <alignment vertical="center"/>
    </xf>
    <xf numFmtId="5" fontId="2" fillId="0" borderId="20" xfId="0" applyNumberFormat="1" applyFont="1" applyBorder="1">
      <alignment vertical="center"/>
    </xf>
    <xf numFmtId="5" fontId="2" fillId="0" borderId="22" xfId="0" applyNumberFormat="1" applyFont="1" applyBorder="1">
      <alignment vertical="center"/>
    </xf>
    <xf numFmtId="0" fontId="2" fillId="0" borderId="22" xfId="0" applyFont="1" applyBorder="1">
      <alignment vertical="center"/>
    </xf>
    <xf numFmtId="14" fontId="9" fillId="0" borderId="20" xfId="0" applyNumberFormat="1" applyFont="1" applyBorder="1">
      <alignment vertical="center"/>
    </xf>
    <xf numFmtId="14" fontId="9" fillId="0" borderId="22" xfId="0" applyNumberFormat="1" applyFont="1" applyBorder="1">
      <alignment vertical="center"/>
    </xf>
    <xf numFmtId="0" fontId="9" fillId="0" borderId="20" xfId="0" applyFont="1" applyBorder="1">
      <alignment vertical="center"/>
    </xf>
    <xf numFmtId="0" fontId="9" fillId="0" borderId="22" xfId="0" applyFont="1" applyBorder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 shrinkToFit="1"/>
    </xf>
    <xf numFmtId="0" fontId="2" fillId="0" borderId="16" xfId="0" applyFont="1" applyFill="1" applyBorder="1" applyAlignment="1">
      <alignment vertical="center" shrinkToFit="1"/>
    </xf>
    <xf numFmtId="0" fontId="2" fillId="0" borderId="15" xfId="0" applyFont="1" applyFill="1" applyBorder="1" applyAlignment="1">
      <alignment vertical="center" shrinkToFit="1"/>
    </xf>
    <xf numFmtId="0" fontId="6" fillId="5" borderId="10" xfId="1" applyFont="1" applyFill="1" applyBorder="1" applyAlignment="1">
      <alignment vertical="center"/>
    </xf>
    <xf numFmtId="0" fontId="6" fillId="5" borderId="11" xfId="1" applyFont="1" applyFill="1" applyBorder="1" applyAlignment="1">
      <alignment vertical="center"/>
    </xf>
    <xf numFmtId="5" fontId="3" fillId="0" borderId="0" xfId="0" applyNumberFormat="1" applyFont="1" applyFill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C8C8C8"/>
      <color rgb="FF98D98E"/>
      <color rgb="FF568D4E"/>
      <color rgb="FFFA503C"/>
      <color rgb="FFDCD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showGridLines="0" tabSelected="1" workbookViewId="0"/>
  </sheetViews>
  <sheetFormatPr defaultColWidth="8.625" defaultRowHeight="15.75" x14ac:dyDescent="0.15"/>
  <cols>
    <col min="1" max="2" width="3.625" style="1" customWidth="1"/>
    <col min="3" max="3" width="2.625" style="1" customWidth="1"/>
    <col min="4" max="5" width="15.625" style="1" customWidth="1"/>
    <col min="6" max="6" width="7.625" style="1" customWidth="1"/>
    <col min="7" max="7" width="18.625" style="1" customWidth="1"/>
    <col min="8" max="8" width="2.625" style="1" customWidth="1"/>
    <col min="9" max="9" width="7.625" style="1" customWidth="1"/>
    <col min="10" max="12" width="3.625" style="1" customWidth="1"/>
    <col min="13" max="13" width="20.625" style="1" customWidth="1"/>
    <col min="14" max="14" width="8.625" style="1"/>
    <col min="15" max="16" width="10.625" style="1" customWidth="1"/>
    <col min="17" max="17" width="12.625" style="1" customWidth="1"/>
    <col min="18" max="18" width="3.625" style="1" customWidth="1"/>
    <col min="19" max="19" width="20.625" style="1" customWidth="1"/>
    <col min="20" max="20" width="14.625" style="1" customWidth="1"/>
    <col min="21" max="21" width="3.625" style="1" customWidth="1"/>
    <col min="22" max="16384" width="8.625" style="1"/>
  </cols>
  <sheetData>
    <row r="1" spans="1:11" ht="10.5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5.5" customHeight="1" x14ac:dyDescent="0.15">
      <c r="A2" s="2"/>
      <c r="B2" s="27"/>
      <c r="C2" s="27" t="s">
        <v>92</v>
      </c>
      <c r="D2" s="2"/>
      <c r="E2" s="2"/>
      <c r="F2" s="2"/>
      <c r="G2" s="2"/>
      <c r="H2" s="2"/>
      <c r="I2" s="2"/>
      <c r="J2" s="2"/>
      <c r="K2" s="2"/>
    </row>
    <row r="3" spans="1:11" ht="10.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22.5" customHeight="1" x14ac:dyDescent="0.15">
      <c r="A5" s="3"/>
      <c r="B5" s="16"/>
      <c r="C5" s="18" t="s">
        <v>0</v>
      </c>
      <c r="D5" s="15"/>
      <c r="E5" s="15"/>
      <c r="F5" s="15"/>
      <c r="G5" s="15"/>
      <c r="H5" s="15"/>
      <c r="I5" s="15"/>
      <c r="J5" s="17"/>
      <c r="K5" s="3"/>
    </row>
    <row r="6" spans="1:11" ht="10.5" customHeight="1" x14ac:dyDescent="0.15">
      <c r="A6" s="3"/>
      <c r="B6" s="11"/>
      <c r="C6" s="12"/>
      <c r="D6" s="12"/>
      <c r="E6" s="12"/>
      <c r="F6" s="12"/>
      <c r="G6" s="12"/>
      <c r="H6" s="12"/>
      <c r="I6" s="12"/>
      <c r="J6" s="13"/>
      <c r="K6" s="3"/>
    </row>
    <row r="7" spans="1:11" x14ac:dyDescent="0.15">
      <c r="A7" s="3"/>
      <c r="B7" s="11"/>
      <c r="C7" s="50" t="s">
        <v>43</v>
      </c>
      <c r="D7" s="51"/>
      <c r="E7" s="51"/>
      <c r="F7" s="4"/>
      <c r="G7" s="12"/>
      <c r="H7" s="12"/>
      <c r="I7" s="12"/>
      <c r="J7" s="13"/>
      <c r="K7" s="3"/>
    </row>
    <row r="8" spans="1:11" ht="6" customHeight="1" x14ac:dyDescent="0.15">
      <c r="A8" s="3"/>
      <c r="B8" s="11"/>
      <c r="C8" s="4"/>
      <c r="D8" s="4"/>
      <c r="E8" s="4"/>
      <c r="F8" s="4"/>
      <c r="G8" s="4"/>
      <c r="H8" s="4"/>
      <c r="I8" s="4"/>
      <c r="J8" s="13"/>
      <c r="K8" s="3"/>
    </row>
    <row r="9" spans="1:11" x14ac:dyDescent="0.15">
      <c r="A9" s="3"/>
      <c r="B9" s="11"/>
      <c r="C9" s="50" t="s">
        <v>42</v>
      </c>
      <c r="D9" s="51"/>
      <c r="E9" s="51"/>
      <c r="F9" s="4"/>
      <c r="G9" s="12"/>
      <c r="H9" s="12"/>
      <c r="I9" s="12"/>
      <c r="J9" s="13"/>
      <c r="K9" s="3"/>
    </row>
    <row r="10" spans="1:11" ht="6" customHeight="1" x14ac:dyDescent="0.15">
      <c r="A10" s="3"/>
      <c r="B10" s="11"/>
      <c r="C10" s="4"/>
      <c r="D10" s="4"/>
      <c r="E10" s="4"/>
      <c r="F10" s="4"/>
      <c r="G10" s="4"/>
      <c r="H10" s="4"/>
      <c r="I10" s="4"/>
      <c r="J10" s="13"/>
      <c r="K10" s="3"/>
    </row>
    <row r="11" spans="1:11" x14ac:dyDescent="0.15">
      <c r="A11" s="3"/>
      <c r="B11" s="11"/>
      <c r="C11" s="50" t="s">
        <v>27</v>
      </c>
      <c r="D11" s="51"/>
      <c r="E11" s="51"/>
      <c r="F11" s="4"/>
      <c r="G11" s="12"/>
      <c r="H11" s="12"/>
      <c r="I11" s="12"/>
      <c r="J11" s="13"/>
      <c r="K11" s="3"/>
    </row>
    <row r="12" spans="1:11" ht="6" customHeight="1" x14ac:dyDescent="0.15">
      <c r="A12" s="3"/>
      <c r="B12" s="11"/>
      <c r="C12" s="4"/>
      <c r="D12" s="4"/>
      <c r="E12" s="4"/>
      <c r="F12" s="4"/>
      <c r="G12" s="4"/>
      <c r="H12" s="4"/>
      <c r="I12" s="4"/>
      <c r="J12" s="13"/>
      <c r="K12" s="3"/>
    </row>
    <row r="13" spans="1:11" x14ac:dyDescent="0.15">
      <c r="A13" s="3"/>
      <c r="B13" s="11"/>
      <c r="C13" s="50" t="s">
        <v>41</v>
      </c>
      <c r="D13" s="51"/>
      <c r="E13" s="51"/>
      <c r="F13" s="4"/>
      <c r="G13" s="12"/>
      <c r="H13" s="12"/>
      <c r="I13" s="12"/>
      <c r="J13" s="13"/>
      <c r="K13" s="3"/>
    </row>
    <row r="14" spans="1:11" ht="6" customHeight="1" x14ac:dyDescent="0.15">
      <c r="A14" s="3"/>
      <c r="B14" s="11"/>
      <c r="C14" s="4"/>
      <c r="D14" s="4"/>
      <c r="E14" s="4"/>
      <c r="F14" s="4"/>
      <c r="G14" s="4"/>
      <c r="H14" s="4"/>
      <c r="I14" s="4"/>
      <c r="J14" s="13"/>
      <c r="K14" s="3"/>
    </row>
    <row r="15" spans="1:11" x14ac:dyDescent="0.15">
      <c r="A15" s="3"/>
      <c r="B15" s="11"/>
      <c r="C15" s="50" t="s">
        <v>75</v>
      </c>
      <c r="D15" s="51"/>
      <c r="E15" s="51"/>
      <c r="F15" s="4"/>
      <c r="G15" s="12"/>
      <c r="H15" s="12"/>
      <c r="I15" s="12"/>
      <c r="J15" s="13"/>
      <c r="K15" s="3"/>
    </row>
    <row r="16" spans="1:11" ht="6" customHeight="1" x14ac:dyDescent="0.15">
      <c r="A16" s="3"/>
      <c r="B16" s="11"/>
      <c r="C16" s="4"/>
      <c r="D16" s="4"/>
      <c r="E16" s="4"/>
      <c r="F16" s="4"/>
      <c r="G16" s="4"/>
      <c r="H16" s="4"/>
      <c r="I16" s="4"/>
      <c r="J16" s="13"/>
      <c r="K16" s="3"/>
    </row>
    <row r="17" spans="1:20" x14ac:dyDescent="0.15">
      <c r="A17" s="3"/>
      <c r="B17" s="11"/>
      <c r="C17" s="50" t="s">
        <v>40</v>
      </c>
      <c r="D17" s="51"/>
      <c r="E17" s="51"/>
      <c r="F17" s="4"/>
      <c r="G17" s="12"/>
      <c r="H17" s="12"/>
      <c r="I17" s="12"/>
      <c r="J17" s="13"/>
      <c r="K17" s="3"/>
    </row>
    <row r="18" spans="1:20" ht="6" customHeight="1" x14ac:dyDescent="0.15">
      <c r="A18" s="3"/>
      <c r="B18" s="11"/>
      <c r="C18" s="4"/>
      <c r="D18" s="4"/>
      <c r="E18" s="4"/>
      <c r="F18" s="4"/>
      <c r="G18" s="4"/>
      <c r="H18" s="4"/>
      <c r="I18" s="4"/>
      <c r="J18" s="13"/>
      <c r="K18" s="3"/>
    </row>
    <row r="19" spans="1:20" x14ac:dyDescent="0.15">
      <c r="A19" s="3"/>
      <c r="B19" s="11"/>
      <c r="C19" s="50" t="s">
        <v>39</v>
      </c>
      <c r="D19" s="51"/>
      <c r="E19" s="51"/>
      <c r="F19" s="4"/>
      <c r="G19" s="12"/>
      <c r="H19" s="12"/>
      <c r="I19" s="12"/>
      <c r="J19" s="13"/>
      <c r="K19" s="3"/>
    </row>
    <row r="20" spans="1:20" ht="6" customHeight="1" x14ac:dyDescent="0.15">
      <c r="A20" s="3"/>
      <c r="B20" s="11"/>
      <c r="C20" s="4"/>
      <c r="D20" s="4"/>
      <c r="E20" s="4"/>
      <c r="F20" s="4"/>
      <c r="G20" s="4"/>
      <c r="H20" s="4"/>
      <c r="I20" s="4"/>
      <c r="J20" s="13"/>
      <c r="K20" s="3"/>
    </row>
    <row r="21" spans="1:20" x14ac:dyDescent="0.15">
      <c r="A21" s="3"/>
      <c r="B21" s="11"/>
      <c r="C21" s="50" t="s">
        <v>44</v>
      </c>
      <c r="D21" s="51"/>
      <c r="E21" s="51"/>
      <c r="F21" s="4"/>
      <c r="G21" s="12"/>
      <c r="H21" s="12"/>
      <c r="I21" s="12"/>
      <c r="J21" s="13"/>
      <c r="K21" s="3"/>
    </row>
    <row r="22" spans="1:20" x14ac:dyDescent="0.15">
      <c r="A22" s="3"/>
      <c r="B22" s="8"/>
      <c r="C22" s="9"/>
      <c r="D22" s="9"/>
      <c r="E22" s="9"/>
      <c r="F22" s="9"/>
      <c r="G22" s="9"/>
      <c r="H22" s="9"/>
      <c r="I22" s="9"/>
      <c r="J22" s="10"/>
      <c r="K22" s="3"/>
    </row>
    <row r="23" spans="1:20" ht="30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20" ht="22.5" customHeight="1" x14ac:dyDescent="0.15">
      <c r="A24" s="3"/>
      <c r="B24" s="5"/>
      <c r="C24" s="26" t="s">
        <v>1</v>
      </c>
      <c r="D24" s="6"/>
      <c r="E24" s="6"/>
      <c r="F24" s="6"/>
      <c r="G24" s="6"/>
      <c r="H24" s="6"/>
      <c r="I24" s="6"/>
      <c r="J24" s="7"/>
      <c r="K24" s="3"/>
      <c r="M24" s="31" t="s">
        <v>45</v>
      </c>
      <c r="N24" s="34" t="s">
        <v>46</v>
      </c>
      <c r="O24" s="34" t="s">
        <v>47</v>
      </c>
      <c r="P24" s="34" t="s">
        <v>48</v>
      </c>
      <c r="Q24" s="32" t="s">
        <v>49</v>
      </c>
      <c r="S24" s="31" t="s">
        <v>57</v>
      </c>
      <c r="T24" s="32"/>
    </row>
    <row r="25" spans="1:20" ht="10.5" customHeight="1" x14ac:dyDescent="0.15">
      <c r="A25" s="3"/>
      <c r="B25" s="11"/>
      <c r="C25" s="12"/>
      <c r="D25" s="12"/>
      <c r="E25" s="12"/>
      <c r="F25" s="12"/>
      <c r="G25" s="12"/>
      <c r="H25" s="12"/>
      <c r="I25" s="12"/>
      <c r="J25" s="13"/>
      <c r="K25" s="3"/>
      <c r="M25" s="29" t="s">
        <v>5</v>
      </c>
      <c r="N25" s="33">
        <v>1</v>
      </c>
      <c r="O25" s="33">
        <v>4.0000000000000001E-3</v>
      </c>
      <c r="P25" s="33"/>
      <c r="Q25" s="40"/>
      <c r="S25" s="29" t="s">
        <v>50</v>
      </c>
      <c r="T25" s="36">
        <f>IFERROR(INDEX($N$25:$N$28,MATCH($E$28,$M$25:$M$28,0)),1)</f>
        <v>1</v>
      </c>
    </row>
    <row r="26" spans="1:20" ht="16.5" x14ac:dyDescent="0.15">
      <c r="A26" s="3"/>
      <c r="B26" s="11"/>
      <c r="C26" s="14"/>
      <c r="D26" s="12" t="s">
        <v>2</v>
      </c>
      <c r="E26" s="21"/>
      <c r="F26" s="24"/>
      <c r="G26" s="12"/>
      <c r="H26" s="12"/>
      <c r="I26" s="19" t="s">
        <v>21</v>
      </c>
      <c r="J26" s="13"/>
      <c r="K26" s="3"/>
      <c r="M26" s="29" t="s">
        <v>6</v>
      </c>
      <c r="N26" s="33">
        <v>2</v>
      </c>
      <c r="O26" s="33">
        <v>4.0000000000000001E-3</v>
      </c>
      <c r="P26" s="33">
        <v>1.5E-3</v>
      </c>
      <c r="Q26" s="40">
        <v>43921</v>
      </c>
      <c r="S26" s="29" t="s">
        <v>51</v>
      </c>
      <c r="T26" s="36" t="b">
        <f ca="1">TODAY()&lt;=INDEX($Q$25:$Q$28,T$25)</f>
        <v>0</v>
      </c>
    </row>
    <row r="27" spans="1:20" ht="7.5" customHeight="1" x14ac:dyDescent="0.15">
      <c r="A27" s="3"/>
      <c r="B27" s="11"/>
      <c r="C27" s="4"/>
      <c r="D27" s="4"/>
      <c r="E27" s="4"/>
      <c r="F27" s="4"/>
      <c r="G27" s="4"/>
      <c r="H27" s="4"/>
      <c r="I27" s="4"/>
      <c r="J27" s="13"/>
      <c r="K27" s="3"/>
      <c r="M27" s="29" t="s">
        <v>7</v>
      </c>
      <c r="N27" s="33">
        <v>3</v>
      </c>
      <c r="O27" s="33">
        <v>4.0000000000000001E-3</v>
      </c>
      <c r="P27" s="33">
        <v>1E-3</v>
      </c>
      <c r="Q27" s="40">
        <v>43921</v>
      </c>
      <c r="S27" s="29" t="s">
        <v>52</v>
      </c>
      <c r="T27" s="36">
        <f ca="1">IF(T$26,INDEX($P$25:$P$28,T$25),INDEX($O$25:$O$28,T$25))</f>
        <v>4.0000000000000001E-3</v>
      </c>
    </row>
    <row r="28" spans="1:20" ht="16.5" x14ac:dyDescent="0.15">
      <c r="A28" s="3"/>
      <c r="B28" s="11"/>
      <c r="C28" s="14"/>
      <c r="D28" s="12" t="s">
        <v>3</v>
      </c>
      <c r="E28" s="44" t="s">
        <v>4</v>
      </c>
      <c r="F28" s="46"/>
      <c r="G28" s="12"/>
      <c r="H28" s="12"/>
      <c r="I28" s="12"/>
      <c r="J28" s="13"/>
      <c r="K28" s="3"/>
      <c r="M28" s="30" t="s">
        <v>8</v>
      </c>
      <c r="N28" s="35">
        <v>4</v>
      </c>
      <c r="O28" s="35">
        <v>4.0000000000000001E-3</v>
      </c>
      <c r="P28" s="35">
        <v>1E-3</v>
      </c>
      <c r="Q28" s="41">
        <v>43921</v>
      </c>
      <c r="S28" s="29" t="s">
        <v>53</v>
      </c>
      <c r="T28" s="37">
        <f>ROUNDDOWN($E$26,-3)</f>
        <v>0</v>
      </c>
    </row>
    <row r="29" spans="1:20" ht="10.5" customHeight="1" x14ac:dyDescent="0.15">
      <c r="A29" s="3"/>
      <c r="B29" s="11"/>
      <c r="C29" s="20"/>
      <c r="D29" s="20"/>
      <c r="E29" s="20"/>
      <c r="F29" s="20"/>
      <c r="G29" s="20"/>
      <c r="H29" s="20"/>
      <c r="I29" s="20"/>
      <c r="J29" s="13"/>
      <c r="K29" s="3"/>
      <c r="S29" s="29" t="s">
        <v>55</v>
      </c>
      <c r="T29" s="37">
        <f ca="1">ROUNDDOWN(T$28*T$27,-2)</f>
        <v>0</v>
      </c>
    </row>
    <row r="30" spans="1:20" ht="10.5" customHeight="1" x14ac:dyDescent="0.15">
      <c r="A30" s="3"/>
      <c r="B30" s="11"/>
      <c r="C30" s="4"/>
      <c r="D30" s="4"/>
      <c r="E30" s="4"/>
      <c r="F30" s="4"/>
      <c r="G30" s="4"/>
      <c r="H30" s="4"/>
      <c r="I30" s="4"/>
      <c r="J30" s="13"/>
      <c r="K30" s="3"/>
      <c r="S30" s="30" t="s">
        <v>54</v>
      </c>
      <c r="T30" s="38">
        <f ca="1">IF(T29&lt;1000,0,T29)</f>
        <v>0</v>
      </c>
    </row>
    <row r="31" spans="1:20" ht="16.5" x14ac:dyDescent="0.15">
      <c r="A31" s="3"/>
      <c r="B31" s="11"/>
      <c r="C31" s="14"/>
      <c r="D31" s="22" t="s">
        <v>9</v>
      </c>
      <c r="E31" s="23">
        <f ca="1">$T$30</f>
        <v>0</v>
      </c>
      <c r="F31" s="23"/>
      <c r="G31" s="12"/>
      <c r="H31" s="12"/>
      <c r="I31" s="12"/>
      <c r="J31" s="13"/>
      <c r="K31" s="3"/>
    </row>
    <row r="32" spans="1:20" x14ac:dyDescent="0.15">
      <c r="A32" s="3"/>
      <c r="B32" s="8"/>
      <c r="C32" s="9"/>
      <c r="D32" s="9"/>
      <c r="E32" s="9"/>
      <c r="F32" s="9"/>
      <c r="G32" s="9"/>
      <c r="H32" s="9"/>
      <c r="I32" s="9"/>
      <c r="J32" s="10"/>
      <c r="K32" s="3"/>
    </row>
    <row r="33" spans="1:20" ht="30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20" ht="22.5" customHeight="1" x14ac:dyDescent="0.15">
      <c r="A34" s="3"/>
      <c r="B34" s="5"/>
      <c r="C34" s="26" t="s">
        <v>10</v>
      </c>
      <c r="D34" s="6"/>
      <c r="E34" s="6"/>
      <c r="F34" s="6"/>
      <c r="G34" s="6"/>
      <c r="H34" s="6"/>
      <c r="I34" s="6"/>
      <c r="J34" s="7"/>
      <c r="K34" s="3"/>
      <c r="M34" s="31" t="s">
        <v>45</v>
      </c>
      <c r="N34" s="34" t="s">
        <v>46</v>
      </c>
      <c r="O34" s="34" t="s">
        <v>47</v>
      </c>
      <c r="P34" s="34" t="s">
        <v>48</v>
      </c>
      <c r="Q34" s="32" t="s">
        <v>49</v>
      </c>
      <c r="S34" s="31" t="s">
        <v>58</v>
      </c>
      <c r="T34" s="32"/>
    </row>
    <row r="35" spans="1:20" ht="10.5" customHeight="1" x14ac:dyDescent="0.15">
      <c r="A35" s="3"/>
      <c r="B35" s="11"/>
      <c r="C35" s="12"/>
      <c r="D35" s="12"/>
      <c r="E35" s="12"/>
      <c r="F35" s="12"/>
      <c r="G35" s="12"/>
      <c r="H35" s="12"/>
      <c r="I35" s="12"/>
      <c r="J35" s="13"/>
      <c r="K35" s="3"/>
      <c r="M35" s="29" t="s">
        <v>59</v>
      </c>
      <c r="N35" s="33">
        <v>1</v>
      </c>
      <c r="O35" s="33">
        <v>0</v>
      </c>
      <c r="P35" s="33"/>
      <c r="Q35" s="40"/>
      <c r="S35" s="29" t="s">
        <v>84</v>
      </c>
      <c r="T35" s="36">
        <f>IFERROR(INDEX($N$35:$N$42,MATCH($E$38,$M$35:$M$42,0)),1)</f>
        <v>1</v>
      </c>
    </row>
    <row r="36" spans="1:20" ht="16.5" x14ac:dyDescent="0.15">
      <c r="A36" s="3"/>
      <c r="B36" s="11"/>
      <c r="C36" s="14"/>
      <c r="D36" s="12" t="s">
        <v>2</v>
      </c>
      <c r="E36" s="21"/>
      <c r="F36" s="24"/>
      <c r="G36" s="12"/>
      <c r="H36" s="12"/>
      <c r="I36" s="19" t="s">
        <v>21</v>
      </c>
      <c r="J36" s="13"/>
      <c r="K36" s="3"/>
      <c r="M36" s="29" t="s">
        <v>14</v>
      </c>
      <c r="N36" s="33">
        <v>2</v>
      </c>
      <c r="O36" s="33">
        <v>4.0000000000000001E-3</v>
      </c>
      <c r="P36" s="33"/>
      <c r="Q36" s="42"/>
      <c r="S36" s="29" t="s">
        <v>60</v>
      </c>
      <c r="T36" s="36" t="b">
        <f ca="1">TODAY()&lt;=INDEX($Q$35:$Q$42,T$35)</f>
        <v>0</v>
      </c>
    </row>
    <row r="37" spans="1:20" ht="7.5" customHeight="1" x14ac:dyDescent="0.15">
      <c r="A37" s="3"/>
      <c r="B37" s="11"/>
      <c r="C37" s="4"/>
      <c r="D37" s="4"/>
      <c r="E37" s="4"/>
      <c r="F37" s="4"/>
      <c r="G37" s="4"/>
      <c r="H37" s="4"/>
      <c r="I37" s="4"/>
      <c r="J37" s="13"/>
      <c r="K37" s="3"/>
      <c r="M37" s="29" t="s">
        <v>15</v>
      </c>
      <c r="N37" s="33">
        <v>3</v>
      </c>
      <c r="O37" s="33">
        <v>0.02</v>
      </c>
      <c r="P37" s="33">
        <v>1.4999999999999999E-2</v>
      </c>
      <c r="Q37" s="40">
        <v>44286</v>
      </c>
      <c r="S37" s="29" t="s">
        <v>56</v>
      </c>
      <c r="T37" s="36">
        <f ca="1">IF(T$36,INDEX($P$35:$P$42,T$35),INDEX($O$35:$O$42,T$35))</f>
        <v>0</v>
      </c>
    </row>
    <row r="38" spans="1:20" ht="16.5" x14ac:dyDescent="0.15">
      <c r="A38" s="3"/>
      <c r="B38" s="11"/>
      <c r="C38" s="14"/>
      <c r="D38" s="12" t="s">
        <v>11</v>
      </c>
      <c r="E38" s="47" t="s">
        <v>12</v>
      </c>
      <c r="F38" s="48"/>
      <c r="G38" s="49"/>
      <c r="H38" s="12"/>
      <c r="I38" s="12"/>
      <c r="J38" s="13"/>
      <c r="K38" s="3"/>
      <c r="M38" s="29" t="s">
        <v>16</v>
      </c>
      <c r="N38" s="33">
        <v>4</v>
      </c>
      <c r="O38" s="33">
        <v>0.02</v>
      </c>
      <c r="P38" s="33">
        <v>3.0000000000000001E-3</v>
      </c>
      <c r="Q38" s="40">
        <v>43921</v>
      </c>
      <c r="S38" s="29" t="s">
        <v>61</v>
      </c>
      <c r="T38" s="37">
        <f>ROUNDDOWN($E$36,-3)</f>
        <v>0</v>
      </c>
    </row>
    <row r="39" spans="1:20" ht="10.5" customHeight="1" x14ac:dyDescent="0.15">
      <c r="A39" s="3"/>
      <c r="B39" s="11"/>
      <c r="C39" s="20"/>
      <c r="D39" s="20"/>
      <c r="E39" s="20"/>
      <c r="F39" s="20"/>
      <c r="G39" s="20"/>
      <c r="H39" s="20"/>
      <c r="I39" s="20"/>
      <c r="J39" s="13"/>
      <c r="K39" s="3"/>
      <c r="M39" s="29" t="s">
        <v>17</v>
      </c>
      <c r="N39" s="33">
        <v>5</v>
      </c>
      <c r="O39" s="33">
        <v>0.02</v>
      </c>
      <c r="P39" s="33">
        <v>1E-3</v>
      </c>
      <c r="Q39" s="40">
        <v>43921</v>
      </c>
      <c r="S39" s="29" t="s">
        <v>62</v>
      </c>
      <c r="T39" s="37">
        <f ca="1">ROUNDDOWN(T$38*T$37,-2)</f>
        <v>0</v>
      </c>
    </row>
    <row r="40" spans="1:20" ht="10.5" customHeight="1" x14ac:dyDescent="0.15">
      <c r="A40" s="3"/>
      <c r="B40" s="11"/>
      <c r="C40" s="4"/>
      <c r="D40" s="4"/>
      <c r="E40" s="4"/>
      <c r="F40" s="4"/>
      <c r="G40" s="4"/>
      <c r="H40" s="4"/>
      <c r="I40" s="4"/>
      <c r="J40" s="13"/>
      <c r="K40" s="3"/>
      <c r="M40" s="29" t="s">
        <v>18</v>
      </c>
      <c r="N40" s="33">
        <v>6</v>
      </c>
      <c r="O40" s="33">
        <v>0.02</v>
      </c>
      <c r="P40" s="33">
        <v>2E-3</v>
      </c>
      <c r="Q40" s="40">
        <v>43921</v>
      </c>
      <c r="S40" s="30" t="s">
        <v>63</v>
      </c>
      <c r="T40" s="38">
        <f ca="1">IF(T39&lt;1000,0,T39)</f>
        <v>0</v>
      </c>
    </row>
    <row r="41" spans="1:20" ht="16.5" x14ac:dyDescent="0.15">
      <c r="A41" s="3"/>
      <c r="B41" s="11"/>
      <c r="C41" s="14"/>
      <c r="D41" s="22" t="s">
        <v>9</v>
      </c>
      <c r="E41" s="23">
        <f ca="1">$T$40</f>
        <v>0</v>
      </c>
      <c r="F41" s="23"/>
      <c r="G41" s="12"/>
      <c r="H41" s="12"/>
      <c r="I41" s="12"/>
      <c r="J41" s="13"/>
      <c r="K41" s="3"/>
      <c r="M41" s="29" t="s">
        <v>20</v>
      </c>
      <c r="N41" s="33">
        <v>7</v>
      </c>
      <c r="O41" s="33">
        <v>0.02</v>
      </c>
      <c r="P41" s="33">
        <v>1E-3</v>
      </c>
      <c r="Q41" s="40">
        <v>43921</v>
      </c>
    </row>
    <row r="42" spans="1:20" x14ac:dyDescent="0.15">
      <c r="A42" s="3"/>
      <c r="B42" s="8"/>
      <c r="C42" s="9"/>
      <c r="D42" s="9"/>
      <c r="E42" s="9"/>
      <c r="F42" s="9"/>
      <c r="G42" s="9"/>
      <c r="H42" s="9"/>
      <c r="I42" s="9"/>
      <c r="J42" s="10"/>
      <c r="K42" s="3"/>
      <c r="M42" s="30" t="s">
        <v>19</v>
      </c>
      <c r="N42" s="35">
        <v>8</v>
      </c>
      <c r="O42" s="35">
        <v>0.02</v>
      </c>
      <c r="P42" s="35"/>
      <c r="Q42" s="43"/>
    </row>
    <row r="43" spans="1:20" ht="30" customHeight="1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20" ht="22.5" customHeight="1" x14ac:dyDescent="0.15">
      <c r="A44" s="3"/>
      <c r="B44" s="5"/>
      <c r="C44" s="26" t="s">
        <v>22</v>
      </c>
      <c r="D44" s="6"/>
      <c r="E44" s="6"/>
      <c r="F44" s="6"/>
      <c r="G44" s="6"/>
      <c r="H44" s="6"/>
      <c r="I44" s="6"/>
      <c r="J44" s="7"/>
      <c r="K44" s="3"/>
      <c r="M44" s="31" t="s">
        <v>45</v>
      </c>
      <c r="N44" s="34" t="s">
        <v>46</v>
      </c>
      <c r="O44" s="32" t="s">
        <v>47</v>
      </c>
      <c r="S44" s="31" t="s">
        <v>71</v>
      </c>
      <c r="T44" s="32"/>
    </row>
    <row r="45" spans="1:20" ht="10.5" customHeight="1" x14ac:dyDescent="0.15">
      <c r="A45" s="3"/>
      <c r="B45" s="11"/>
      <c r="C45" s="12"/>
      <c r="D45" s="12"/>
      <c r="E45" s="12"/>
      <c r="F45" s="12"/>
      <c r="G45" s="12"/>
      <c r="H45" s="12"/>
      <c r="I45" s="12"/>
      <c r="J45" s="13"/>
      <c r="K45" s="3"/>
      <c r="M45" s="29" t="s">
        <v>25</v>
      </c>
      <c r="N45" s="33">
        <v>1</v>
      </c>
      <c r="O45" s="36">
        <v>2E-3</v>
      </c>
      <c r="S45" s="29" t="s">
        <v>85</v>
      </c>
      <c r="T45" s="36">
        <f>IFERROR(INDEX($N$45:$N$47,MATCH($E$48,$M$45:$M$47,0)),3)</f>
        <v>3</v>
      </c>
    </row>
    <row r="46" spans="1:20" ht="16.5" x14ac:dyDescent="0.15">
      <c r="A46" s="3"/>
      <c r="B46" s="11"/>
      <c r="C46" s="14"/>
      <c r="D46" s="12" t="s">
        <v>2</v>
      </c>
      <c r="E46" s="21"/>
      <c r="F46" s="24"/>
      <c r="G46" s="12"/>
      <c r="H46" s="12"/>
      <c r="I46" s="19" t="s">
        <v>21</v>
      </c>
      <c r="J46" s="13"/>
      <c r="K46" s="3"/>
      <c r="M46" s="29" t="s">
        <v>26</v>
      </c>
      <c r="N46" s="33">
        <v>2</v>
      </c>
      <c r="O46" s="36">
        <v>0.01</v>
      </c>
      <c r="S46" s="29" t="s">
        <v>65</v>
      </c>
      <c r="T46" s="36">
        <f>INDEX($O$45:$O$47,T$45)</f>
        <v>0</v>
      </c>
    </row>
    <row r="47" spans="1:20" ht="7.5" customHeight="1" x14ac:dyDescent="0.15">
      <c r="A47" s="3"/>
      <c r="B47" s="11"/>
      <c r="C47" s="4"/>
      <c r="D47" s="4"/>
      <c r="E47" s="4"/>
      <c r="F47" s="4"/>
      <c r="G47" s="4"/>
      <c r="H47" s="4"/>
      <c r="I47" s="4"/>
      <c r="J47" s="13"/>
      <c r="K47" s="3"/>
      <c r="M47" s="30" t="s">
        <v>68</v>
      </c>
      <c r="N47" s="35">
        <v>3</v>
      </c>
      <c r="O47" s="39">
        <v>0</v>
      </c>
      <c r="S47" s="29" t="s">
        <v>66</v>
      </c>
      <c r="T47" s="37">
        <f>ROUNDDOWN($E$46,-3)</f>
        <v>0</v>
      </c>
    </row>
    <row r="48" spans="1:20" ht="16.5" x14ac:dyDescent="0.15">
      <c r="A48" s="3"/>
      <c r="B48" s="11"/>
      <c r="C48" s="14"/>
      <c r="D48" s="12" t="s">
        <v>11</v>
      </c>
      <c r="E48" s="44" t="s">
        <v>12</v>
      </c>
      <c r="F48" s="45"/>
      <c r="G48" s="46"/>
      <c r="H48" s="12"/>
      <c r="I48" s="12"/>
      <c r="J48" s="13"/>
      <c r="K48" s="3"/>
      <c r="S48" s="29" t="s">
        <v>62</v>
      </c>
      <c r="T48" s="37">
        <f>ROUNDDOWN(T$47*T$46,-2)</f>
        <v>0</v>
      </c>
    </row>
    <row r="49" spans="1:20" ht="10.5" customHeight="1" x14ac:dyDescent="0.15">
      <c r="A49" s="3"/>
      <c r="B49" s="11"/>
      <c r="C49" s="20"/>
      <c r="D49" s="20"/>
      <c r="E49" s="20"/>
      <c r="F49" s="20"/>
      <c r="G49" s="20"/>
      <c r="H49" s="20"/>
      <c r="I49" s="20"/>
      <c r="J49" s="13"/>
      <c r="K49" s="3"/>
      <c r="S49" s="30" t="s">
        <v>67</v>
      </c>
      <c r="T49" s="38">
        <f>IF(T48&lt;1000,0,T48)</f>
        <v>0</v>
      </c>
    </row>
    <row r="50" spans="1:20" ht="10.5" customHeight="1" x14ac:dyDescent="0.15">
      <c r="A50" s="3"/>
      <c r="B50" s="11"/>
      <c r="C50" s="4"/>
      <c r="D50" s="4"/>
      <c r="E50" s="4"/>
      <c r="F50" s="4"/>
      <c r="G50" s="4"/>
      <c r="H50" s="4"/>
      <c r="I50" s="4"/>
      <c r="J50" s="13"/>
      <c r="K50" s="3"/>
    </row>
    <row r="51" spans="1:20" ht="16.5" x14ac:dyDescent="0.15">
      <c r="A51" s="3"/>
      <c r="B51" s="11"/>
      <c r="C51" s="14"/>
      <c r="D51" s="22" t="s">
        <v>9</v>
      </c>
      <c r="E51" s="23">
        <f>$T$49</f>
        <v>0</v>
      </c>
      <c r="F51" s="23"/>
      <c r="G51" s="12"/>
      <c r="H51" s="12"/>
      <c r="I51" s="12"/>
      <c r="J51" s="13"/>
      <c r="K51" s="3"/>
    </row>
    <row r="52" spans="1:20" x14ac:dyDescent="0.15">
      <c r="A52" s="3"/>
      <c r="B52" s="8"/>
      <c r="C52" s="9"/>
      <c r="D52" s="9"/>
      <c r="E52" s="9"/>
      <c r="F52" s="9"/>
      <c r="G52" s="9"/>
      <c r="H52" s="9"/>
      <c r="I52" s="9"/>
      <c r="J52" s="10"/>
      <c r="K52" s="3"/>
    </row>
    <row r="53" spans="1:20" ht="30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20" ht="22.5" customHeight="1" x14ac:dyDescent="0.15">
      <c r="A54" s="3"/>
      <c r="B54" s="5"/>
      <c r="C54" s="26" t="s">
        <v>24</v>
      </c>
      <c r="D54" s="6"/>
      <c r="E54" s="6"/>
      <c r="F54" s="6"/>
      <c r="G54" s="6"/>
      <c r="H54" s="6"/>
      <c r="I54" s="6"/>
      <c r="J54" s="7"/>
      <c r="K54" s="3"/>
      <c r="M54" s="31" t="s">
        <v>45</v>
      </c>
      <c r="N54" s="34" t="s">
        <v>46</v>
      </c>
      <c r="O54" s="34" t="s">
        <v>47</v>
      </c>
      <c r="P54" s="34" t="s">
        <v>48</v>
      </c>
      <c r="Q54" s="32" t="s">
        <v>49</v>
      </c>
      <c r="S54" s="31" t="s">
        <v>72</v>
      </c>
      <c r="T54" s="32"/>
    </row>
    <row r="55" spans="1:20" ht="10.5" customHeight="1" x14ac:dyDescent="0.15">
      <c r="A55" s="3"/>
      <c r="B55" s="11"/>
      <c r="C55" s="12"/>
      <c r="D55" s="12"/>
      <c r="E55" s="12"/>
      <c r="F55" s="12"/>
      <c r="G55" s="12"/>
      <c r="H55" s="12"/>
      <c r="I55" s="12"/>
      <c r="J55" s="13"/>
      <c r="K55" s="3"/>
      <c r="M55" s="29" t="s">
        <v>64</v>
      </c>
      <c r="N55" s="33">
        <v>1</v>
      </c>
      <c r="O55" s="33">
        <v>0</v>
      </c>
      <c r="P55" s="33"/>
      <c r="Q55" s="42"/>
      <c r="S55" s="29" t="s">
        <v>86</v>
      </c>
      <c r="T55" s="36">
        <f>IFERROR(INDEX($N$55:$N$57,MATCH($E$58,$M$55:$M$57,0)),1)</f>
        <v>1</v>
      </c>
    </row>
    <row r="56" spans="1:20" ht="16.5" x14ac:dyDescent="0.15">
      <c r="A56" s="3"/>
      <c r="B56" s="11"/>
      <c r="C56" s="14"/>
      <c r="D56" s="12" t="s">
        <v>2</v>
      </c>
      <c r="E56" s="21"/>
      <c r="F56" s="24"/>
      <c r="G56" s="12"/>
      <c r="H56" s="12"/>
      <c r="I56" s="19" t="s">
        <v>21</v>
      </c>
      <c r="J56" s="13"/>
      <c r="K56" s="3"/>
      <c r="M56" s="29" t="s">
        <v>69</v>
      </c>
      <c r="N56" s="33">
        <v>2</v>
      </c>
      <c r="O56" s="33">
        <v>2.5000000000000001E-3</v>
      </c>
      <c r="P56" s="33">
        <v>3.0000000000000001E-3</v>
      </c>
      <c r="Q56" s="40">
        <v>44286</v>
      </c>
      <c r="S56" s="29" t="s">
        <v>51</v>
      </c>
      <c r="T56" s="36" t="b">
        <f ca="1">TODAY()&lt;=INDEX($Q$55:$Q$57,T$55)</f>
        <v>0</v>
      </c>
    </row>
    <row r="57" spans="1:20" ht="7.5" customHeight="1" x14ac:dyDescent="0.15">
      <c r="A57" s="3"/>
      <c r="B57" s="11"/>
      <c r="C57" s="4"/>
      <c r="D57" s="4"/>
      <c r="E57" s="4"/>
      <c r="F57" s="4"/>
      <c r="G57" s="4"/>
      <c r="H57" s="4"/>
      <c r="I57" s="4"/>
      <c r="J57" s="13"/>
      <c r="K57" s="3"/>
      <c r="M57" s="30" t="s">
        <v>70</v>
      </c>
      <c r="N57" s="35">
        <v>3</v>
      </c>
      <c r="O57" s="35">
        <v>4.0000000000000001E-3</v>
      </c>
      <c r="P57" s="35"/>
      <c r="Q57" s="43"/>
      <c r="S57" s="29" t="s">
        <v>47</v>
      </c>
      <c r="T57" s="36">
        <f ca="1">IF(T$56,INDEX($P$55:$P$57,T$55),INDEX($O$55:$O$57,T$55))</f>
        <v>0</v>
      </c>
    </row>
    <row r="58" spans="1:20" ht="16.5" x14ac:dyDescent="0.15">
      <c r="A58" s="3"/>
      <c r="B58" s="11"/>
      <c r="C58" s="14"/>
      <c r="D58" s="12" t="s">
        <v>23</v>
      </c>
      <c r="E58" s="25" t="s">
        <v>12</v>
      </c>
      <c r="F58" s="12"/>
      <c r="G58" s="12"/>
      <c r="H58" s="12"/>
      <c r="I58" s="12"/>
      <c r="J58" s="13"/>
      <c r="K58" s="3"/>
      <c r="S58" s="29" t="s">
        <v>53</v>
      </c>
      <c r="T58" s="37">
        <f>ROUNDDOWN($E$56,-3)</f>
        <v>0</v>
      </c>
    </row>
    <row r="59" spans="1:20" ht="10.5" customHeight="1" x14ac:dyDescent="0.15">
      <c r="A59" s="3"/>
      <c r="B59" s="11"/>
      <c r="C59" s="20"/>
      <c r="D59" s="20"/>
      <c r="E59" s="20"/>
      <c r="F59" s="20"/>
      <c r="G59" s="20"/>
      <c r="H59" s="20"/>
      <c r="I59" s="20"/>
      <c r="J59" s="13"/>
      <c r="K59" s="3"/>
      <c r="S59" s="29" t="s">
        <v>62</v>
      </c>
      <c r="T59" s="37">
        <f ca="1">ROUNDDOWN(T$58*T$57,-2)</f>
        <v>0</v>
      </c>
    </row>
    <row r="60" spans="1:20" ht="10.5" customHeight="1" x14ac:dyDescent="0.15">
      <c r="A60" s="3"/>
      <c r="B60" s="11"/>
      <c r="C60" s="4"/>
      <c r="D60" s="4"/>
      <c r="E60" s="4"/>
      <c r="F60" s="4"/>
      <c r="G60" s="4"/>
      <c r="H60" s="4"/>
      <c r="I60" s="4"/>
      <c r="J60" s="13"/>
      <c r="K60" s="3"/>
      <c r="S60" s="30" t="s">
        <v>63</v>
      </c>
      <c r="T60" s="38">
        <f ca="1">IF(T59&lt;1000,0,T59)</f>
        <v>0</v>
      </c>
    </row>
    <row r="61" spans="1:20" ht="16.5" x14ac:dyDescent="0.15">
      <c r="A61" s="3"/>
      <c r="B61" s="11"/>
      <c r="C61" s="14"/>
      <c r="D61" s="22" t="s">
        <v>9</v>
      </c>
      <c r="E61" s="23">
        <f ca="1">$T$60</f>
        <v>0</v>
      </c>
      <c r="F61" s="23"/>
      <c r="G61" s="12"/>
      <c r="H61" s="12"/>
      <c r="I61" s="12"/>
      <c r="J61" s="13"/>
      <c r="K61" s="3"/>
    </row>
    <row r="62" spans="1:20" x14ac:dyDescent="0.15">
      <c r="A62" s="3"/>
      <c r="B62" s="8"/>
      <c r="C62" s="9"/>
      <c r="D62" s="9"/>
      <c r="E62" s="9"/>
      <c r="F62" s="9"/>
      <c r="G62" s="9"/>
      <c r="H62" s="9"/>
      <c r="I62" s="9"/>
      <c r="J62" s="10"/>
      <c r="K62" s="3"/>
    </row>
    <row r="63" spans="1:20" ht="30" customHeight="1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20" ht="22.5" customHeight="1" x14ac:dyDescent="0.15">
      <c r="A64" s="3"/>
      <c r="B64" s="5"/>
      <c r="C64" s="26" t="s">
        <v>76</v>
      </c>
      <c r="D64" s="6"/>
      <c r="E64" s="6"/>
      <c r="F64" s="6"/>
      <c r="G64" s="6"/>
      <c r="H64" s="6"/>
      <c r="I64" s="6"/>
      <c r="J64" s="7"/>
      <c r="K64" s="3"/>
      <c r="M64" s="31" t="s">
        <v>45</v>
      </c>
      <c r="N64" s="34" t="s">
        <v>46</v>
      </c>
      <c r="O64" s="34" t="s">
        <v>47</v>
      </c>
      <c r="P64" s="34" t="s">
        <v>48</v>
      </c>
      <c r="Q64" s="32" t="s">
        <v>49</v>
      </c>
      <c r="S64" s="31" t="s">
        <v>82</v>
      </c>
      <c r="T64" s="32"/>
    </row>
    <row r="65" spans="1:20" ht="10.5" customHeight="1" x14ac:dyDescent="0.15">
      <c r="A65" s="3"/>
      <c r="B65" s="11"/>
      <c r="C65" s="12"/>
      <c r="D65" s="12"/>
      <c r="E65" s="12"/>
      <c r="F65" s="12"/>
      <c r="G65" s="12"/>
      <c r="H65" s="12"/>
      <c r="I65" s="12"/>
      <c r="J65" s="13"/>
      <c r="K65" s="3"/>
      <c r="M65" s="29" t="s">
        <v>13</v>
      </c>
      <c r="N65" s="33">
        <v>1</v>
      </c>
      <c r="O65" s="33">
        <v>0</v>
      </c>
      <c r="P65" s="33"/>
      <c r="Q65" s="42"/>
      <c r="S65" s="29" t="s">
        <v>84</v>
      </c>
      <c r="T65" s="36">
        <f>IFERROR(INDEX($N$65:$N$69,MATCH($E$68,$M$65:$M$69,0)),1)</f>
        <v>1</v>
      </c>
    </row>
    <row r="66" spans="1:20" ht="16.5" x14ac:dyDescent="0.15">
      <c r="A66" s="3"/>
      <c r="B66" s="11"/>
      <c r="C66" s="14"/>
      <c r="D66" s="12" t="s">
        <v>73</v>
      </c>
      <c r="E66" s="21"/>
      <c r="F66" s="24"/>
      <c r="G66" s="12"/>
      <c r="H66" s="12"/>
      <c r="I66" s="19" t="s">
        <v>21</v>
      </c>
      <c r="J66" s="13"/>
      <c r="K66" s="3"/>
      <c r="M66" s="29" t="s">
        <v>78</v>
      </c>
      <c r="N66" s="33">
        <v>2</v>
      </c>
      <c r="O66" s="33">
        <v>4.0000000000000001E-3</v>
      </c>
      <c r="P66" s="33"/>
      <c r="Q66" s="42"/>
      <c r="S66" s="29" t="s">
        <v>51</v>
      </c>
      <c r="T66" s="36" t="b">
        <f ca="1">TODAY()&lt;=INDEX($Q$65:$Q$69,T$65)</f>
        <v>0</v>
      </c>
    </row>
    <row r="67" spans="1:20" ht="7.5" customHeight="1" x14ac:dyDescent="0.15">
      <c r="A67" s="3"/>
      <c r="B67" s="11"/>
      <c r="C67" s="4"/>
      <c r="D67" s="4"/>
      <c r="E67" s="4"/>
      <c r="F67" s="4"/>
      <c r="G67" s="4"/>
      <c r="H67" s="4"/>
      <c r="I67" s="4"/>
      <c r="J67" s="13"/>
      <c r="K67" s="3"/>
      <c r="M67" s="29" t="s">
        <v>74</v>
      </c>
      <c r="N67" s="33">
        <v>3</v>
      </c>
      <c r="O67" s="33">
        <v>4.0000000000000001E-3</v>
      </c>
      <c r="P67" s="33">
        <v>1E-3</v>
      </c>
      <c r="Q67" s="40">
        <v>43921</v>
      </c>
      <c r="S67" s="29" t="s">
        <v>47</v>
      </c>
      <c r="T67" s="36">
        <f ca="1">IF(T$66,INDEX($P$65:$P$69,T$65),INDEX($O$65:$O$69,T$65))</f>
        <v>0</v>
      </c>
    </row>
    <row r="68" spans="1:20" ht="16.5" x14ac:dyDescent="0.15">
      <c r="A68" s="3"/>
      <c r="B68" s="11"/>
      <c r="C68" s="14"/>
      <c r="D68" s="12" t="s">
        <v>77</v>
      </c>
      <c r="E68" s="44" t="s">
        <v>12</v>
      </c>
      <c r="F68" s="45"/>
      <c r="G68" s="46"/>
      <c r="H68" s="12"/>
      <c r="I68" s="12"/>
      <c r="J68" s="13"/>
      <c r="K68" s="3"/>
      <c r="M68" s="29" t="s">
        <v>79</v>
      </c>
      <c r="N68" s="33">
        <v>4</v>
      </c>
      <c r="O68" s="33">
        <v>2E-3</v>
      </c>
      <c r="P68" s="33"/>
      <c r="Q68" s="42"/>
      <c r="S68" s="29" t="s">
        <v>53</v>
      </c>
      <c r="T68" s="37">
        <f>ROUNDDOWN($E$66,-3)</f>
        <v>0</v>
      </c>
    </row>
    <row r="69" spans="1:20" ht="10.5" customHeight="1" x14ac:dyDescent="0.15">
      <c r="A69" s="3"/>
      <c r="B69" s="11"/>
      <c r="C69" s="20"/>
      <c r="D69" s="20"/>
      <c r="E69" s="20"/>
      <c r="F69" s="20"/>
      <c r="G69" s="20"/>
      <c r="H69" s="20"/>
      <c r="I69" s="20"/>
      <c r="J69" s="13"/>
      <c r="K69" s="3"/>
      <c r="M69" s="30" t="s">
        <v>80</v>
      </c>
      <c r="N69" s="35">
        <v>5</v>
      </c>
      <c r="O69" s="35">
        <v>1E-3</v>
      </c>
      <c r="P69" s="35"/>
      <c r="Q69" s="43"/>
      <c r="S69" s="29" t="s">
        <v>62</v>
      </c>
      <c r="T69" s="37">
        <f ca="1">ROUNDDOWN(T$68*T$67,-2)</f>
        <v>0</v>
      </c>
    </row>
    <row r="70" spans="1:20" ht="10.5" customHeight="1" x14ac:dyDescent="0.15">
      <c r="A70" s="3"/>
      <c r="B70" s="11"/>
      <c r="C70" s="4"/>
      <c r="D70" s="4"/>
      <c r="E70" s="4"/>
      <c r="F70" s="4"/>
      <c r="G70" s="4"/>
      <c r="H70" s="4"/>
      <c r="I70" s="4"/>
      <c r="J70" s="13"/>
      <c r="K70" s="3"/>
      <c r="S70" s="30" t="s">
        <v>63</v>
      </c>
      <c r="T70" s="38">
        <f ca="1">IF(T69&lt;1000,0,T69)</f>
        <v>0</v>
      </c>
    </row>
    <row r="71" spans="1:20" ht="16.5" x14ac:dyDescent="0.15">
      <c r="A71" s="3"/>
      <c r="B71" s="11"/>
      <c r="C71" s="14"/>
      <c r="D71" s="22" t="s">
        <v>9</v>
      </c>
      <c r="E71" s="23">
        <f ca="1">$T$70</f>
        <v>0</v>
      </c>
      <c r="F71" s="23"/>
      <c r="G71" s="12"/>
      <c r="H71" s="12"/>
      <c r="I71" s="12"/>
      <c r="J71" s="13"/>
      <c r="K71" s="3"/>
    </row>
    <row r="72" spans="1:20" x14ac:dyDescent="0.15">
      <c r="A72" s="3"/>
      <c r="B72" s="8"/>
      <c r="C72" s="9"/>
      <c r="D72" s="9"/>
      <c r="E72" s="9"/>
      <c r="F72" s="9"/>
      <c r="G72" s="9"/>
      <c r="H72" s="9"/>
      <c r="I72" s="9"/>
      <c r="J72" s="10"/>
      <c r="K72" s="3"/>
    </row>
    <row r="73" spans="1:20" ht="30" customHeight="1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20" ht="22.5" customHeight="1" x14ac:dyDescent="0.15">
      <c r="A74" s="3"/>
      <c r="B74" s="5"/>
      <c r="C74" s="26" t="s">
        <v>29</v>
      </c>
      <c r="D74" s="6"/>
      <c r="E74" s="6"/>
      <c r="F74" s="6"/>
      <c r="G74" s="6"/>
      <c r="H74" s="6"/>
      <c r="I74" s="6"/>
      <c r="J74" s="7"/>
      <c r="K74" s="3"/>
      <c r="M74" s="31" t="s">
        <v>45</v>
      </c>
      <c r="N74" s="34" t="s">
        <v>46</v>
      </c>
      <c r="O74" s="32" t="s">
        <v>81</v>
      </c>
      <c r="S74" s="31" t="s">
        <v>83</v>
      </c>
      <c r="T74" s="32"/>
    </row>
    <row r="75" spans="1:20" ht="10.5" customHeight="1" x14ac:dyDescent="0.15">
      <c r="A75" s="3"/>
      <c r="B75" s="11"/>
      <c r="C75" s="12"/>
      <c r="D75" s="12"/>
      <c r="E75" s="12"/>
      <c r="F75" s="12"/>
      <c r="G75" s="12"/>
      <c r="H75" s="12"/>
      <c r="I75" s="12"/>
      <c r="J75" s="13"/>
      <c r="K75" s="3"/>
      <c r="M75" s="29" t="s">
        <v>64</v>
      </c>
      <c r="N75" s="33">
        <v>1</v>
      </c>
      <c r="O75" s="36">
        <v>0</v>
      </c>
      <c r="S75" s="29" t="s">
        <v>87</v>
      </c>
      <c r="T75" s="36">
        <f>IFERROR(INDEX($N$75:$N$77,MATCH($E$78,$M$75:$M$77,0)),1)</f>
        <v>1</v>
      </c>
    </row>
    <row r="76" spans="1:20" ht="16.5" x14ac:dyDescent="0.15">
      <c r="A76" s="3"/>
      <c r="B76" s="11"/>
      <c r="C76" s="14"/>
      <c r="D76" s="12" t="s">
        <v>28</v>
      </c>
      <c r="E76" s="28"/>
      <c r="F76" s="24"/>
      <c r="G76" s="12"/>
      <c r="H76" s="12"/>
      <c r="I76" s="19" t="s">
        <v>21</v>
      </c>
      <c r="J76" s="13"/>
      <c r="K76" s="3"/>
      <c r="M76" s="29" t="s">
        <v>30</v>
      </c>
      <c r="N76" s="33">
        <v>2</v>
      </c>
      <c r="O76" s="36">
        <v>1500</v>
      </c>
      <c r="S76" s="29" t="s">
        <v>88</v>
      </c>
      <c r="T76" s="36">
        <f>INDEX($O$75:$O$77,T$75)</f>
        <v>0</v>
      </c>
    </row>
    <row r="77" spans="1:20" ht="7.5" customHeight="1" x14ac:dyDescent="0.15">
      <c r="A77" s="3"/>
      <c r="B77" s="11"/>
      <c r="C77" s="4"/>
      <c r="D77" s="4"/>
      <c r="E77" s="4"/>
      <c r="F77" s="4"/>
      <c r="G77" s="4"/>
      <c r="H77" s="4"/>
      <c r="I77" s="4"/>
      <c r="J77" s="13"/>
      <c r="K77" s="3"/>
      <c r="M77" s="30" t="s">
        <v>31</v>
      </c>
      <c r="N77" s="35">
        <v>3</v>
      </c>
      <c r="O77" s="39">
        <v>1000</v>
      </c>
      <c r="S77" s="30" t="s">
        <v>89</v>
      </c>
      <c r="T77" s="39">
        <f>T76*$E$76</f>
        <v>0</v>
      </c>
    </row>
    <row r="78" spans="1:20" ht="16.5" x14ac:dyDescent="0.15">
      <c r="A78" s="3"/>
      <c r="B78" s="11"/>
      <c r="C78" s="14"/>
      <c r="D78" s="12" t="s">
        <v>11</v>
      </c>
      <c r="E78" s="44" t="s">
        <v>12</v>
      </c>
      <c r="F78" s="45" t="s">
        <v>12</v>
      </c>
      <c r="G78" s="46" t="s">
        <v>12</v>
      </c>
      <c r="H78" s="12"/>
      <c r="I78" s="12"/>
      <c r="J78" s="13"/>
      <c r="K78" s="3"/>
    </row>
    <row r="79" spans="1:20" ht="10.5" customHeight="1" x14ac:dyDescent="0.15">
      <c r="A79" s="3"/>
      <c r="B79" s="11"/>
      <c r="C79" s="20"/>
      <c r="D79" s="20"/>
      <c r="E79" s="20"/>
      <c r="F79" s="20"/>
      <c r="G79" s="20"/>
      <c r="H79" s="20"/>
      <c r="I79" s="20"/>
      <c r="J79" s="13"/>
      <c r="K79" s="3"/>
    </row>
    <row r="80" spans="1:20" ht="10.5" customHeight="1" x14ac:dyDescent="0.15">
      <c r="A80" s="3"/>
      <c r="B80" s="11"/>
      <c r="C80" s="4"/>
      <c r="D80" s="4"/>
      <c r="E80" s="4"/>
      <c r="F80" s="4"/>
      <c r="G80" s="4"/>
      <c r="H80" s="4"/>
      <c r="I80" s="4"/>
      <c r="J80" s="13"/>
      <c r="K80" s="3"/>
    </row>
    <row r="81" spans="1:20" ht="16.5" x14ac:dyDescent="0.15">
      <c r="A81" s="3"/>
      <c r="B81" s="11"/>
      <c r="C81" s="14"/>
      <c r="D81" s="22" t="s">
        <v>9</v>
      </c>
      <c r="E81" s="52">
        <f>$T$77</f>
        <v>0</v>
      </c>
      <c r="F81" s="52"/>
      <c r="G81" s="52"/>
      <c r="H81" s="12"/>
      <c r="I81" s="12"/>
      <c r="J81" s="13"/>
      <c r="K81" s="3"/>
    </row>
    <row r="82" spans="1:20" x14ac:dyDescent="0.15">
      <c r="A82" s="3"/>
      <c r="B82" s="8"/>
      <c r="C82" s="9"/>
      <c r="D82" s="9"/>
      <c r="E82" s="9"/>
      <c r="F82" s="9"/>
      <c r="G82" s="9"/>
      <c r="H82" s="9"/>
      <c r="I82" s="9"/>
      <c r="J82" s="10"/>
      <c r="K82" s="3"/>
    </row>
    <row r="83" spans="1:20" ht="30" customHeight="1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20" ht="22.5" customHeight="1" x14ac:dyDescent="0.15">
      <c r="A84" s="3"/>
      <c r="B84" s="5"/>
      <c r="C84" s="26" t="s">
        <v>32</v>
      </c>
      <c r="D84" s="6"/>
      <c r="E84" s="6"/>
      <c r="F84" s="6"/>
      <c r="G84" s="6"/>
      <c r="H84" s="6"/>
      <c r="I84" s="6"/>
      <c r="J84" s="7"/>
      <c r="K84" s="3"/>
      <c r="S84" s="31" t="s">
        <v>90</v>
      </c>
      <c r="T84" s="32"/>
    </row>
    <row r="85" spans="1:20" ht="10.5" customHeight="1" x14ac:dyDescent="0.15">
      <c r="A85" s="3"/>
      <c r="B85" s="11"/>
      <c r="C85" s="12"/>
      <c r="D85" s="12"/>
      <c r="E85" s="12"/>
      <c r="F85" s="12"/>
      <c r="G85" s="12"/>
      <c r="H85" s="12"/>
      <c r="I85" s="12"/>
      <c r="J85" s="13"/>
      <c r="K85" s="3"/>
      <c r="S85" s="29" t="s">
        <v>53</v>
      </c>
      <c r="T85" s="37">
        <f>ROUNDDOWN($E$86,-3)</f>
        <v>0</v>
      </c>
    </row>
    <row r="86" spans="1:20" ht="16.5" x14ac:dyDescent="0.15">
      <c r="A86" s="3"/>
      <c r="B86" s="11"/>
      <c r="C86" s="14"/>
      <c r="D86" s="12" t="s">
        <v>2</v>
      </c>
      <c r="E86" s="21"/>
      <c r="F86" s="24"/>
      <c r="G86" s="12"/>
      <c r="H86" s="12"/>
      <c r="I86" s="19" t="s">
        <v>21</v>
      </c>
      <c r="J86" s="13"/>
      <c r="K86" s="3"/>
      <c r="S86" s="29" t="s">
        <v>62</v>
      </c>
      <c r="T86" s="37">
        <f>ROUNDDOWN(T$85*0.01,-2)</f>
        <v>0</v>
      </c>
    </row>
    <row r="87" spans="1:20" ht="10.5" customHeight="1" x14ac:dyDescent="0.15">
      <c r="A87" s="3"/>
      <c r="B87" s="11"/>
      <c r="C87" s="20"/>
      <c r="D87" s="20"/>
      <c r="E87" s="20"/>
      <c r="F87" s="20"/>
      <c r="G87" s="20"/>
      <c r="H87" s="20"/>
      <c r="I87" s="20"/>
      <c r="J87" s="13"/>
      <c r="K87" s="3"/>
      <c r="S87" s="30" t="s">
        <v>63</v>
      </c>
      <c r="T87" s="38">
        <f>IF(T86&lt;1000,0,T86)</f>
        <v>0</v>
      </c>
    </row>
    <row r="88" spans="1:20" ht="10.5" customHeight="1" x14ac:dyDescent="0.15">
      <c r="A88" s="3"/>
      <c r="B88" s="11"/>
      <c r="C88" s="4"/>
      <c r="D88" s="4"/>
      <c r="E88" s="4"/>
      <c r="F88" s="4"/>
      <c r="G88" s="4"/>
      <c r="H88" s="4"/>
      <c r="I88" s="4"/>
      <c r="J88" s="13"/>
      <c r="K88" s="3"/>
    </row>
    <row r="89" spans="1:20" ht="16.5" x14ac:dyDescent="0.15">
      <c r="A89" s="3"/>
      <c r="B89" s="11"/>
      <c r="C89" s="14"/>
      <c r="D89" s="22" t="s">
        <v>9</v>
      </c>
      <c r="E89" s="23">
        <f>$T$87</f>
        <v>0</v>
      </c>
      <c r="F89" s="23"/>
      <c r="G89" s="12"/>
      <c r="H89" s="12"/>
      <c r="I89" s="12"/>
      <c r="J89" s="13"/>
      <c r="K89" s="3"/>
    </row>
    <row r="90" spans="1:20" x14ac:dyDescent="0.15">
      <c r="A90" s="3"/>
      <c r="B90" s="8"/>
      <c r="C90" s="9"/>
      <c r="D90" s="9"/>
      <c r="E90" s="9"/>
      <c r="F90" s="9"/>
      <c r="G90" s="9"/>
      <c r="H90" s="9"/>
      <c r="I90" s="9"/>
      <c r="J90" s="10"/>
      <c r="K90" s="3"/>
    </row>
    <row r="91" spans="1:20" ht="30" customHeight="1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20" ht="22.5" customHeight="1" x14ac:dyDescent="0.15">
      <c r="A92" s="3"/>
      <c r="B92" s="5"/>
      <c r="C92" s="26" t="s">
        <v>37</v>
      </c>
      <c r="D92" s="6"/>
      <c r="E92" s="6"/>
      <c r="F92" s="6"/>
      <c r="G92" s="6"/>
      <c r="H92" s="6"/>
      <c r="I92" s="6"/>
      <c r="J92" s="7"/>
      <c r="K92" s="3"/>
      <c r="M92" s="31" t="s">
        <v>45</v>
      </c>
      <c r="N92" s="34" t="s">
        <v>46</v>
      </c>
      <c r="O92" s="32" t="s">
        <v>81</v>
      </c>
      <c r="S92" s="31" t="s">
        <v>91</v>
      </c>
      <c r="T92" s="32"/>
    </row>
    <row r="93" spans="1:20" ht="10.5" customHeight="1" x14ac:dyDescent="0.15">
      <c r="A93" s="3"/>
      <c r="B93" s="11"/>
      <c r="C93" s="12"/>
      <c r="D93" s="12"/>
      <c r="E93" s="12"/>
      <c r="F93" s="12"/>
      <c r="G93" s="12"/>
      <c r="H93" s="12"/>
      <c r="I93" s="12"/>
      <c r="J93" s="13"/>
      <c r="K93" s="3"/>
      <c r="M93" s="29" t="s">
        <v>64</v>
      </c>
      <c r="N93" s="33">
        <v>1</v>
      </c>
      <c r="O93" s="36">
        <v>0</v>
      </c>
      <c r="S93" s="29" t="s">
        <v>87</v>
      </c>
      <c r="T93" s="36">
        <f>IFERROR(INDEX($N$93:$N$98,MATCH($E$96,$M$93:$M$98,0)),1)</f>
        <v>1</v>
      </c>
    </row>
    <row r="94" spans="1:20" ht="16.5" x14ac:dyDescent="0.15">
      <c r="A94" s="3"/>
      <c r="B94" s="11"/>
      <c r="C94" s="14"/>
      <c r="D94" s="12" t="s">
        <v>28</v>
      </c>
      <c r="E94" s="28"/>
      <c r="F94" s="24"/>
      <c r="G94" s="12"/>
      <c r="H94" s="12"/>
      <c r="I94" s="19" t="s">
        <v>21</v>
      </c>
      <c r="J94" s="13"/>
      <c r="K94" s="3"/>
      <c r="M94" s="29" t="s">
        <v>33</v>
      </c>
      <c r="N94" s="33">
        <v>2</v>
      </c>
      <c r="O94" s="36">
        <v>1000</v>
      </c>
      <c r="S94" s="29" t="s">
        <v>88</v>
      </c>
      <c r="T94" s="36">
        <f>INDEX($O$93:$O$98,T$93)</f>
        <v>0</v>
      </c>
    </row>
    <row r="95" spans="1:20" ht="7.5" customHeight="1" x14ac:dyDescent="0.15">
      <c r="A95" s="3"/>
      <c r="B95" s="11"/>
      <c r="C95" s="4"/>
      <c r="D95" s="4"/>
      <c r="E95" s="4"/>
      <c r="F95" s="4"/>
      <c r="G95" s="4"/>
      <c r="H95" s="4"/>
      <c r="I95" s="4"/>
      <c r="J95" s="13"/>
      <c r="K95" s="3"/>
      <c r="M95" s="29" t="s">
        <v>35</v>
      </c>
      <c r="N95" s="33">
        <v>3</v>
      </c>
      <c r="O95" s="36">
        <v>1000</v>
      </c>
      <c r="S95" s="30" t="s">
        <v>89</v>
      </c>
      <c r="T95" s="39">
        <f>T94*$E$94</f>
        <v>0</v>
      </c>
    </row>
    <row r="96" spans="1:20" ht="16.5" x14ac:dyDescent="0.15">
      <c r="A96" s="3"/>
      <c r="B96" s="11"/>
      <c r="C96" s="14"/>
      <c r="D96" s="12" t="s">
        <v>11</v>
      </c>
      <c r="E96" s="44" t="s">
        <v>12</v>
      </c>
      <c r="F96" s="45" t="s">
        <v>12</v>
      </c>
      <c r="G96" s="46" t="s">
        <v>12</v>
      </c>
      <c r="H96" s="12"/>
      <c r="I96" s="12"/>
      <c r="J96" s="13"/>
      <c r="K96" s="3"/>
      <c r="M96" s="29" t="s">
        <v>36</v>
      </c>
      <c r="N96" s="33">
        <v>4</v>
      </c>
      <c r="O96" s="36">
        <v>1000</v>
      </c>
    </row>
    <row r="97" spans="1:15" ht="10.5" customHeight="1" x14ac:dyDescent="0.15">
      <c r="A97" s="3"/>
      <c r="B97" s="11"/>
      <c r="C97" s="20"/>
      <c r="D97" s="20"/>
      <c r="E97" s="20"/>
      <c r="F97" s="20"/>
      <c r="G97" s="20"/>
      <c r="H97" s="20"/>
      <c r="I97" s="20"/>
      <c r="J97" s="13"/>
      <c r="K97" s="3"/>
      <c r="M97" s="29" t="s">
        <v>34</v>
      </c>
      <c r="N97" s="33">
        <v>5</v>
      </c>
      <c r="O97" s="36">
        <v>1000</v>
      </c>
    </row>
    <row r="98" spans="1:15" ht="10.5" customHeight="1" x14ac:dyDescent="0.15">
      <c r="A98" s="3"/>
      <c r="B98" s="11"/>
      <c r="C98" s="4"/>
      <c r="D98" s="4"/>
      <c r="E98" s="4"/>
      <c r="F98" s="4"/>
      <c r="G98" s="4"/>
      <c r="H98" s="4"/>
      <c r="I98" s="4"/>
      <c r="J98" s="13"/>
      <c r="K98" s="3"/>
      <c r="M98" s="30" t="s">
        <v>38</v>
      </c>
      <c r="N98" s="35">
        <v>6</v>
      </c>
      <c r="O98" s="39">
        <v>1000</v>
      </c>
    </row>
    <row r="99" spans="1:15" ht="16.5" x14ac:dyDescent="0.15">
      <c r="A99" s="3"/>
      <c r="B99" s="11"/>
      <c r="C99" s="14"/>
      <c r="D99" s="22" t="s">
        <v>9</v>
      </c>
      <c r="E99" s="52">
        <f>$T$95</f>
        <v>0</v>
      </c>
      <c r="F99" s="52"/>
      <c r="G99" s="52"/>
      <c r="H99" s="12"/>
      <c r="I99" s="12"/>
      <c r="J99" s="13"/>
      <c r="K99" s="3"/>
    </row>
    <row r="100" spans="1:15" x14ac:dyDescent="0.15">
      <c r="A100" s="3"/>
      <c r="B100" s="8"/>
      <c r="C100" s="9"/>
      <c r="D100" s="9"/>
      <c r="E100" s="9"/>
      <c r="F100" s="9"/>
      <c r="G100" s="9"/>
      <c r="H100" s="9"/>
      <c r="I100" s="9"/>
      <c r="J100" s="10"/>
      <c r="K100" s="3"/>
    </row>
    <row r="101" spans="1:15" x14ac:dyDescent="0.1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spans="1:15" x14ac:dyDescent="0.1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1:15" ht="16.5" customHeight="1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5" ht="16.5" customHeight="1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</sheetData>
  <mergeCells count="16">
    <mergeCell ref="E99:G99"/>
    <mergeCell ref="C7:E7"/>
    <mergeCell ref="C9:E9"/>
    <mergeCell ref="C11:E11"/>
    <mergeCell ref="C13:E13"/>
    <mergeCell ref="C15:E15"/>
    <mergeCell ref="E96:G96"/>
    <mergeCell ref="E38:G38"/>
    <mergeCell ref="E28:F28"/>
    <mergeCell ref="E48:G48"/>
    <mergeCell ref="C17:E17"/>
    <mergeCell ref="E78:G78"/>
    <mergeCell ref="C19:E19"/>
    <mergeCell ref="C21:E21"/>
    <mergeCell ref="E68:G68"/>
    <mergeCell ref="E81:G81"/>
  </mergeCells>
  <phoneticPr fontId="1"/>
  <dataValidations count="7">
    <dataValidation type="list" allowBlank="1" showInputMessage="1" showErrorMessage="1" sqref="E58">
      <formula1>$M$56:$M$57</formula1>
    </dataValidation>
    <dataValidation type="list" allowBlank="1" showInputMessage="1" showErrorMessage="1" sqref="E28">
      <formula1>$M$25:$M$28</formula1>
    </dataValidation>
    <dataValidation type="list" allowBlank="1" showInputMessage="1" showErrorMessage="1" sqref="E48">
      <formula1>$M$45:$M$46</formula1>
    </dataValidation>
    <dataValidation type="list" allowBlank="1" showInputMessage="1" showErrorMessage="1" sqref="E38:G38">
      <formula1>$M$36:$M$42</formula1>
    </dataValidation>
    <dataValidation type="list" allowBlank="1" showInputMessage="1" showErrorMessage="1" sqref="E68:G68">
      <formula1>$M$66:$M$69</formula1>
    </dataValidation>
    <dataValidation type="list" allowBlank="1" showInputMessage="1" showErrorMessage="1" sqref="E78">
      <formula1>$M$76:$M$77</formula1>
    </dataValidation>
    <dataValidation type="list" allowBlank="1" showInputMessage="1" showErrorMessage="1" sqref="E96:G96">
      <formula1>$M$94:$M$98</formula1>
    </dataValidation>
  </dataValidations>
  <hyperlinks>
    <hyperlink ref="I36" location="Sheet1!R1C1" display=" ▲戻る"/>
    <hyperlink ref="C7:E7" location="Sheet1!R32C2" display=" 所有権の保存の登記　　　　　　　　　　　　 "/>
    <hyperlink ref="C9:E9" location="Sheet1!R42C2" display=" 所有権の移転の登記　　　　　　　　　　　　 "/>
    <hyperlink ref="I26" location="Sheet1!R1C1" display=" ▲戻る"/>
    <hyperlink ref="I46" location="Sheet1!R1C1" display=" ▲戻る"/>
    <hyperlink ref="I56" location="Sheet1!R1C1" display=" ▲戻る"/>
    <hyperlink ref="C11:E11" location="Sheet1!R52C2" display=" 賃借権等の設定、転貸の登記　　　　　　　"/>
    <hyperlink ref="C13:E13" location="Sheet1!R62C2" display=" 所有権の信託の登記"/>
    <hyperlink ref="I66" location="Sheet1!R1C1" display=" ▲戻る"/>
    <hyperlink ref="I76" location="Sheet1!R1C1" display=" ▲戻る"/>
    <hyperlink ref="C15:E15" location="Sheet1!R72C2" display=" 抵当権の設定の登記"/>
    <hyperlink ref="C17:E17" location="Sheet1!R82C2" display=" 抵当権の登記(その他)"/>
    <hyperlink ref="I86" location="Sheet1!R1C1" display=" ▲戻る"/>
    <hyperlink ref="I94" location="Sheet1!R1C1" display=" ▲戻る"/>
    <hyperlink ref="C19:E19" location="Sheet1!R90C2" display=" 仮登記"/>
    <hyperlink ref="C21:E21" location="Sheet1!R100C2" display=" 登記の変更等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登録免許税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府中けやき共同事務所</dc:creator>
  <cp:lastModifiedBy>user</cp:lastModifiedBy>
  <dcterms:created xsi:type="dcterms:W3CDTF">2019-05-04T15:25:31Z</dcterms:created>
  <dcterms:modified xsi:type="dcterms:W3CDTF">2019-05-26T08:35:08Z</dcterms:modified>
</cp:coreProperties>
</file>